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MSLWEB.mtdmz.ad\docsmslmtgov$\slrd\statewide_projects\montanalibrary2go\meetings\"/>
    </mc:Choice>
  </mc:AlternateContent>
  <bookViews>
    <workbookView xWindow="4605" yWindow="60" windowWidth="10965" windowHeight="12015"/>
  </bookViews>
  <sheets>
    <sheet name="Sheet1" sheetId="1" r:id="rId1"/>
    <sheet name="Sheet2" sheetId="2" r:id="rId2"/>
    <sheet name="ESRI_MAPINFO_SHEET" sheetId="3" state="veryHidden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F63" i="1"/>
  <c r="H7" i="1" l="1"/>
  <c r="H10" i="1"/>
  <c r="H13" i="1"/>
  <c r="H16" i="1"/>
  <c r="H18" i="1"/>
  <c r="H19" i="1"/>
  <c r="H20" i="1"/>
  <c r="H21" i="1"/>
  <c r="H23" i="1"/>
  <c r="H24" i="1"/>
  <c r="H25" i="1"/>
  <c r="H26" i="1"/>
  <c r="H27" i="1"/>
  <c r="H28" i="1"/>
  <c r="H31" i="1"/>
  <c r="H33" i="1"/>
  <c r="H34" i="1"/>
  <c r="H36" i="1"/>
  <c r="H37" i="1"/>
  <c r="H48" i="1"/>
  <c r="H49" i="1"/>
  <c r="H51" i="1"/>
  <c r="H52" i="1"/>
  <c r="H54" i="1"/>
  <c r="H55" i="1"/>
  <c r="H56" i="1"/>
  <c r="H58" i="1"/>
  <c r="H60" i="1"/>
  <c r="H61" i="1"/>
  <c r="H62" i="1"/>
  <c r="H63" i="1"/>
  <c r="H64" i="1"/>
  <c r="H67" i="1"/>
  <c r="H68" i="1"/>
  <c r="H69" i="1"/>
  <c r="H70" i="1"/>
  <c r="H71" i="1"/>
  <c r="H72" i="1"/>
  <c r="H74" i="1"/>
  <c r="H76" i="1"/>
  <c r="H78" i="1"/>
  <c r="H79" i="1"/>
  <c r="H81" i="1"/>
  <c r="H82" i="1"/>
  <c r="H83" i="1"/>
  <c r="H85" i="1"/>
  <c r="H86" i="1"/>
  <c r="H88" i="1"/>
  <c r="H6" i="1"/>
  <c r="E6" i="1" l="1"/>
  <c r="E7" i="1"/>
  <c r="E8" i="1"/>
  <c r="E9" i="1"/>
  <c r="E10" i="1"/>
  <c r="E11" i="1"/>
  <c r="E12" i="1"/>
  <c r="E13" i="1"/>
  <c r="E14" i="1"/>
  <c r="E15" i="1"/>
  <c r="E16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4" i="1"/>
  <c r="E85" i="1"/>
  <c r="E86" i="1"/>
  <c r="E87" i="1"/>
  <c r="E88" i="1"/>
  <c r="E89" i="1"/>
  <c r="E5" i="1"/>
  <c r="F5" i="1"/>
  <c r="H5" i="1" s="1"/>
  <c r="F8" i="1" l="1"/>
  <c r="H8" i="1" s="1"/>
  <c r="F9" i="1"/>
  <c r="H9" i="1" s="1"/>
  <c r="F11" i="1"/>
  <c r="H11" i="1" s="1"/>
  <c r="F12" i="1"/>
  <c r="H12" i="1" s="1"/>
  <c r="F14" i="1"/>
  <c r="H14" i="1" s="1"/>
  <c r="F15" i="1"/>
  <c r="H15" i="1" s="1"/>
  <c r="F22" i="1"/>
  <c r="H22" i="1" s="1"/>
  <c r="F29" i="1"/>
  <c r="H29" i="1" s="1"/>
  <c r="F30" i="1"/>
  <c r="H30" i="1" s="1"/>
  <c r="F32" i="1"/>
  <c r="H32" i="1" s="1"/>
  <c r="F35" i="1"/>
  <c r="H35" i="1" s="1"/>
  <c r="F38" i="1"/>
  <c r="F40" i="1"/>
  <c r="H40" i="1" s="1"/>
  <c r="F41" i="1"/>
  <c r="H41" i="1" s="1"/>
  <c r="F42" i="1"/>
  <c r="H42" i="1" s="1"/>
  <c r="F43" i="1"/>
  <c r="H43" i="1" s="1"/>
  <c r="F44" i="1"/>
  <c r="H44" i="1" s="1"/>
  <c r="F46" i="1"/>
  <c r="H46" i="1" s="1"/>
  <c r="F47" i="1"/>
  <c r="H47" i="1" s="1"/>
  <c r="F50" i="1"/>
  <c r="H50" i="1" s="1"/>
  <c r="F53" i="1"/>
  <c r="H53" i="1" s="1"/>
  <c r="F57" i="1"/>
  <c r="H57" i="1" s="1"/>
  <c r="F59" i="1"/>
  <c r="H59" i="1" s="1"/>
  <c r="F65" i="1"/>
  <c r="H65" i="1" s="1"/>
  <c r="F66" i="1"/>
  <c r="H66" i="1" s="1"/>
  <c r="F73" i="1"/>
  <c r="H73" i="1" s="1"/>
  <c r="F75" i="1"/>
  <c r="H75" i="1" s="1"/>
  <c r="F77" i="1"/>
  <c r="H77" i="1" s="1"/>
  <c r="F84" i="1"/>
  <c r="H84" i="1" s="1"/>
  <c r="F87" i="1"/>
  <c r="H87" i="1" s="1"/>
  <c r="F89" i="1"/>
  <c r="H89" i="1" s="1"/>
  <c r="D80" i="1"/>
  <c r="E80" i="1" s="1"/>
  <c r="D83" i="1"/>
  <c r="E83" i="1" s="1"/>
  <c r="D17" i="1"/>
  <c r="D67" i="1"/>
  <c r="E67" i="1" s="1"/>
  <c r="D39" i="1"/>
  <c r="F17" i="1" l="1"/>
  <c r="H17" i="1" s="1"/>
  <c r="E17" i="1"/>
  <c r="F39" i="1"/>
  <c r="H39" i="1" s="1"/>
  <c r="E39" i="1"/>
  <c r="H38" i="1"/>
  <c r="L38" i="1"/>
  <c r="F80" i="1"/>
  <c r="H80" i="1" s="1"/>
  <c r="D45" i="1"/>
  <c r="E45" i="1" s="1"/>
  <c r="D18" i="1"/>
  <c r="E18" i="1" s="1"/>
  <c r="D90" i="1" l="1"/>
  <c r="F45" i="1"/>
  <c r="H45" i="1" s="1"/>
  <c r="F90" i="1" l="1"/>
  <c r="A84" i="2"/>
  <c r="F92" i="1" l="1"/>
  <c r="A90" i="1"/>
</calcChain>
</file>

<file path=xl/sharedStrings.xml><?xml version="1.0" encoding="utf-8"?>
<sst xmlns="http://schemas.openxmlformats.org/spreadsheetml/2006/main" count="189" uniqueCount="118">
  <si>
    <t>Belgrade Community Library</t>
  </si>
  <si>
    <t>Two (4,000-7,999 patrons)</t>
  </si>
  <si>
    <t>Bicentennial Library of Colstrip</t>
  </si>
  <si>
    <t>Big Horn County Public Library</t>
  </si>
  <si>
    <t>Billings Public Library</t>
  </si>
  <si>
    <t>Bitterroot Public Library</t>
  </si>
  <si>
    <t>Three (8,000-11,999 patrons)</t>
  </si>
  <si>
    <t>Blaine County Library</t>
  </si>
  <si>
    <t>Tier One-B (1,000-1,999 patrons)</t>
  </si>
  <si>
    <t>Bozeman Public Library</t>
  </si>
  <si>
    <t>Bridger Public Library</t>
  </si>
  <si>
    <t>One-B (1,000-1,999 patrons)</t>
  </si>
  <si>
    <t>Broadwater School and Community Library</t>
  </si>
  <si>
    <t>One-C (2,000-3,999 patrons)</t>
  </si>
  <si>
    <t>Butte-Silver Bow Public Library</t>
  </si>
  <si>
    <t>Four (12,000-15,999 patrons)</t>
  </si>
  <si>
    <t>Carnegie Public Library</t>
  </si>
  <si>
    <t>Chief Dull Knife College: Dr. John Woodenlegs Memorial Library</t>
  </si>
  <si>
    <t>One-A (0-999 patrons)</t>
  </si>
  <si>
    <t>Chouteau County Library</t>
  </si>
  <si>
    <t>Conrad Public Library</t>
  </si>
  <si>
    <t>Daniels County Library</t>
  </si>
  <si>
    <t>Darby Community Public Library</t>
  </si>
  <si>
    <t>Dillon Public Library</t>
  </si>
  <si>
    <t>Drummond School &amp; Community Library</t>
  </si>
  <si>
    <t>Ekalaka Public Library</t>
  </si>
  <si>
    <t>Fallon County Library</t>
  </si>
  <si>
    <t>Fort Peck Tribal Library</t>
  </si>
  <si>
    <t>George McCone Memorial County Library</t>
  </si>
  <si>
    <t>Glacier County Library</t>
  </si>
  <si>
    <t>Glasgow City-County Library</t>
  </si>
  <si>
    <t>Glendive Public Library</t>
  </si>
  <si>
    <t>Great Falls College MSU Weaver Library</t>
  </si>
  <si>
    <t>Great Falls Public Library</t>
  </si>
  <si>
    <t>Seven (24,000-27,999 patrons)</t>
  </si>
  <si>
    <t>Harlowton Public Library</t>
  </si>
  <si>
    <t>Havre-Hill County Library</t>
  </si>
  <si>
    <t>Hearst Free Library</t>
  </si>
  <si>
    <t>Henry A Malley Memorial Library</t>
  </si>
  <si>
    <t>ImagineIF Libraries</t>
  </si>
  <si>
    <t>Nine (32,000-35,999 patrons)</t>
  </si>
  <si>
    <t>Joliet Public Library</t>
  </si>
  <si>
    <t>Judith Basin County Free Library</t>
  </si>
  <si>
    <t>Laurel Public Library</t>
  </si>
  <si>
    <t>Lewis and Clark Library</t>
  </si>
  <si>
    <t>Eight (28,000-31,999 patrons)</t>
  </si>
  <si>
    <t>Lewistown Public Library</t>
  </si>
  <si>
    <t>Lincoln County Public Libraries</t>
  </si>
  <si>
    <t>Livingston-Park County Public Library</t>
  </si>
  <si>
    <t>Madison Valley Public Library</t>
  </si>
  <si>
    <t>Manhattan Community School Library</t>
  </si>
  <si>
    <t>Meagher County/City Library</t>
  </si>
  <si>
    <t>Miles City Public Library</t>
  </si>
  <si>
    <t>Miles Community College: Judson H. Flower Jr. Library</t>
  </si>
  <si>
    <t>Mineral County Public Library</t>
  </si>
  <si>
    <t>Missoula Public Library</t>
  </si>
  <si>
    <t>Montana State University Northern: Vande Bogart Library</t>
  </si>
  <si>
    <t>MSU Billings Library</t>
  </si>
  <si>
    <t>North Jefferson County Library District</t>
  </si>
  <si>
    <t>North Lake County Public Library</t>
  </si>
  <si>
    <t>North Valley Public Library</t>
  </si>
  <si>
    <t>Petroleum County School-Community Library</t>
  </si>
  <si>
    <t>Phillips County Library</t>
  </si>
  <si>
    <t>Plains Public Library District</t>
  </si>
  <si>
    <t>Prairie County Library</t>
  </si>
  <si>
    <t>Red Lodge Carnegie Library</t>
  </si>
  <si>
    <t>Ronan Library District</t>
  </si>
  <si>
    <t>Rosebud County Library</t>
  </si>
  <si>
    <t>Roundup School-Community Library</t>
  </si>
  <si>
    <t>Saint Ignatius School-Community Library</t>
  </si>
  <si>
    <t>Salish Kootenai College: D'Arcy McNickle Library</t>
  </si>
  <si>
    <t>Sheridan County Library</t>
  </si>
  <si>
    <t>Sheridan Public Library</t>
  </si>
  <si>
    <t>Sidney-Richland County Library</t>
  </si>
  <si>
    <t>Stillwater County Library</t>
  </si>
  <si>
    <t>Stone Child College Library</t>
  </si>
  <si>
    <t>Thompson Falls Public Library</t>
  </si>
  <si>
    <t>Thompson-Hickman County Library</t>
  </si>
  <si>
    <t>Three Forks Community Library</t>
  </si>
  <si>
    <t>Twin Bridges Public Library</t>
  </si>
  <si>
    <t>Valier Public Library</t>
  </si>
  <si>
    <t>Wedsworth Memorial Library</t>
  </si>
  <si>
    <t>West Yellowstone Public Library</t>
  </si>
  <si>
    <t>Whitefish Community Library</t>
  </si>
  <si>
    <t>Wibaux Public Library</t>
  </si>
  <si>
    <t>William K. Kohrs Memorial Library</t>
  </si>
  <si>
    <t>TOTAL MEMBERSHIP FEES RAISED</t>
  </si>
  <si>
    <t>*divide by 2 for Colstrip</t>
  </si>
  <si>
    <t>*See Rosebud</t>
  </si>
  <si>
    <t>Library</t>
  </si>
  <si>
    <t xml:space="preserve">University of Montana: Helena, Missoula, Tech, &amp; Western </t>
  </si>
  <si>
    <t>Philipsburg Public Library</t>
  </si>
  <si>
    <t>Montana State University Library-Bozeman</t>
  </si>
  <si>
    <t>Harlem Public Library</t>
  </si>
  <si>
    <t xml:space="preserve"> FY 19 Tier</t>
  </si>
  <si>
    <t>Annual circ for calendar year 2017</t>
  </si>
  <si>
    <t>University of Providence (Formerly University of Great Falls Library)</t>
  </si>
  <si>
    <t>Jefferson County Library System (Boulder, Clancy, Whitehall &amp; Montana City)</t>
  </si>
  <si>
    <t>Roosevelt County Library (Includes Culbertson, Froid and Poplar libraries)</t>
  </si>
  <si>
    <t>Choteau/Teton Public Library (includes Dutton  &amp; Fairfield Public Libraries)</t>
  </si>
  <si>
    <t>Toole County Library (includes North Toole County Library)</t>
  </si>
  <si>
    <t>$ amount of increase FY2018 to FY2019</t>
  </si>
  <si>
    <t>"= minimum payment"</t>
  </si>
  <si>
    <t>"=cost per circ payment"</t>
  </si>
  <si>
    <t>Aaniih Nakoda College</t>
  </si>
  <si>
    <t>% cost increase FY2018 to FY2019</t>
  </si>
  <si>
    <t>Minimum 
Cost Share 
Payment</t>
  </si>
  <si>
    <t>Modified 3-10-18</t>
  </si>
  <si>
    <t xml:space="preserve"> $.30 PER
 2017 CIRC</t>
  </si>
  <si>
    <t>FY 2019 
Cost Share</t>
  </si>
  <si>
    <t>FY 2018 $.30 PER CIRC</t>
  </si>
  <si>
    <t>Total Budget for FY2019 using cost-share formula</t>
  </si>
  <si>
    <t>Total Budget for FY2019 freezing costs at FY2018 level</t>
  </si>
  <si>
    <t>Amount budget for content will be decreased if we hold costs at FY2018 level</t>
  </si>
  <si>
    <t>Fifteen (56,000-59,999 patrons)</t>
  </si>
  <si>
    <t>Thirteen (48,000-51,999 patrons)</t>
  </si>
  <si>
    <t>Five (16,000-19,999 patrons)</t>
  </si>
  <si>
    <t>Sixteen (60,000-63,999)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</si>
</sst>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44" fontId="0" fillId="0" borderId="0" xfId="0" applyNumberFormat="1" applyFill="1"/>
    <xf numFmtId="0" fontId="3" fillId="0" borderId="1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wrapText="1"/>
    </xf>
    <xf numFmtId="0" fontId="1" fillId="0" borderId="1" xfId="2" applyFill="1" applyBorder="1"/>
    <xf numFmtId="44" fontId="0" fillId="0" borderId="1" xfId="0" applyNumberFormat="1" applyFill="1" applyBorder="1"/>
    <xf numFmtId="0" fontId="0" fillId="0" borderId="1" xfId="2" applyFont="1" applyFill="1" applyBorder="1"/>
    <xf numFmtId="0" fontId="3" fillId="2" borderId="1" xfId="0" applyFont="1" applyFill="1" applyBorder="1" applyAlignment="1" applyProtection="1">
      <alignment vertical="center" wrapText="1"/>
    </xf>
    <xf numFmtId="44" fontId="2" fillId="2" borderId="1" xfId="3" applyFont="1" applyFill="1" applyBorder="1"/>
    <xf numFmtId="0" fontId="1" fillId="2" borderId="1" xfId="2" applyFill="1" applyBorder="1"/>
    <xf numFmtId="44" fontId="0" fillId="2" borderId="1" xfId="0" applyNumberFormat="1" applyFill="1" applyBorder="1"/>
    <xf numFmtId="0" fontId="4" fillId="0" borderId="1" xfId="0" applyFont="1" applyFill="1" applyBorder="1" applyAlignment="1" applyProtection="1">
      <alignment horizontal="center" vertical="center" wrapText="1"/>
    </xf>
    <xf numFmtId="44" fontId="5" fillId="0" borderId="1" xfId="3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3" borderId="1" xfId="0" applyFill="1" applyBorder="1"/>
    <xf numFmtId="1" fontId="5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2" borderId="1" xfId="0" applyNumberFormat="1" applyFill="1" applyBorder="1"/>
    <xf numFmtId="44" fontId="0" fillId="5" borderId="1" xfId="0" applyNumberFormat="1" applyFill="1" applyBorder="1"/>
    <xf numFmtId="44" fontId="5" fillId="4" borderId="1" xfId="3" applyFont="1" applyFill="1" applyBorder="1" applyAlignment="1">
      <alignment wrapText="1"/>
    </xf>
    <xf numFmtId="44" fontId="1" fillId="4" borderId="1" xfId="3" applyFill="1" applyBorder="1"/>
    <xf numFmtId="0" fontId="0" fillId="4" borderId="0" xfId="0" applyFill="1"/>
    <xf numFmtId="0" fontId="0" fillId="5" borderId="0" xfId="0" applyFill="1"/>
    <xf numFmtId="0" fontId="5" fillId="0" borderId="0" xfId="0" applyFont="1" applyFill="1" applyBorder="1" applyAlignment="1">
      <alignment horizontal="center" wrapText="1"/>
    </xf>
    <xf numFmtId="10" fontId="5" fillId="0" borderId="1" xfId="4" applyNumberFormat="1" applyFont="1" applyFill="1" applyBorder="1" applyAlignment="1">
      <alignment wrapText="1"/>
    </xf>
    <xf numFmtId="9" fontId="0" fillId="0" borderId="1" xfId="4" applyFont="1" applyFill="1" applyBorder="1"/>
    <xf numFmtId="44" fontId="0" fillId="0" borderId="0" xfId="3" applyFont="1" applyFill="1"/>
    <xf numFmtId="2" fontId="0" fillId="4" borderId="0" xfId="0" applyNumberFormat="1" applyFill="1"/>
    <xf numFmtId="2" fontId="0" fillId="5" borderId="0" xfId="0" applyNumberFormat="1" applyFill="1"/>
    <xf numFmtId="2" fontId="5" fillId="0" borderId="1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2" fontId="0" fillId="0" borderId="0" xfId="0" applyNumberFormat="1"/>
    <xf numFmtId="44" fontId="0" fillId="0" borderId="1" xfId="3" applyFont="1" applyFill="1" applyBorder="1"/>
    <xf numFmtId="44" fontId="1" fillId="0" borderId="1" xfId="3" applyFill="1" applyBorder="1"/>
    <xf numFmtId="44" fontId="0" fillId="2" borderId="1" xfId="3" applyFont="1" applyFill="1" applyBorder="1"/>
    <xf numFmtId="0" fontId="2" fillId="0" borderId="1" xfId="0" applyFont="1" applyFill="1" applyBorder="1" applyAlignment="1">
      <alignment wrapText="1"/>
    </xf>
    <xf numFmtId="9" fontId="2" fillId="0" borderId="1" xfId="4" applyFont="1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9" fontId="0" fillId="0" borderId="0" xfId="4" applyFont="1" applyFill="1" applyBorder="1"/>
    <xf numFmtId="44" fontId="0" fillId="0" borderId="0" xfId="0" applyNumberFormat="1" applyFill="1" applyBorder="1"/>
    <xf numFmtId="8" fontId="0" fillId="0" borderId="0" xfId="0" applyNumberFormat="1" applyFill="1" applyBorder="1"/>
    <xf numFmtId="44" fontId="4" fillId="6" borderId="1" xfId="3" applyFont="1" applyFill="1" applyBorder="1" applyAlignment="1" applyProtection="1">
      <alignment horizontal="center" vertical="center" wrapText="1"/>
    </xf>
    <xf numFmtId="44" fontId="0" fillId="6" borderId="1" xfId="3" applyFont="1" applyFill="1" applyBorder="1"/>
    <xf numFmtId="44" fontId="0" fillId="0" borderId="0" xfId="3" applyFont="1"/>
    <xf numFmtId="44" fontId="0" fillId="0" borderId="1" xfId="3" applyFont="1" applyBorder="1"/>
    <xf numFmtId="0" fontId="0" fillId="0" borderId="1" xfId="0" applyBorder="1"/>
    <xf numFmtId="2" fontId="0" fillId="0" borderId="1" xfId="0" applyNumberFormat="1" applyBorder="1"/>
    <xf numFmtId="0" fontId="1" fillId="7" borderId="1" xfId="2" applyFill="1" applyBorder="1"/>
    <xf numFmtId="0" fontId="3" fillId="8" borderId="1" xfId="0" applyFont="1" applyFill="1" applyBorder="1" applyAlignment="1" applyProtection="1">
      <alignment vertical="center" wrapText="1"/>
    </xf>
    <xf numFmtId="44" fontId="1" fillId="5" borderId="1" xfId="3" applyFill="1" applyBorder="1"/>
  </cellXfs>
  <cellStyles count="5">
    <cellStyle name="Currency" xfId="3" builtinId="4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workbookViewId="0">
      <selection activeCell="C90" sqref="C90"/>
    </sheetView>
  </sheetViews>
  <sheetFormatPr defaultRowHeight="15" x14ac:dyDescent="0.25"/>
  <cols>
    <col min="1" max="1" width="12.42578125" bestFit="1" customWidth="1"/>
    <col min="2" max="2" width="27.85546875" bestFit="1" customWidth="1"/>
    <col min="3" max="3" width="32.42578125" customWidth="1"/>
    <col min="4" max="4" width="11.42578125" style="1" bestFit="1" customWidth="1"/>
    <col min="5" max="6" width="12.5703125" style="1" customWidth="1"/>
    <col min="7" max="7" width="12.5703125" style="34" customWidth="1"/>
    <col min="8" max="8" width="21.28515625" style="1" bestFit="1" customWidth="1"/>
    <col min="9" max="9" width="5.28515625" customWidth="1"/>
    <col min="10" max="10" width="4.42578125" style="41" customWidth="1"/>
    <col min="11" max="12" width="12.140625" style="41" bestFit="1" customWidth="1"/>
    <col min="13" max="13" width="43.85546875" style="41" bestFit="1" customWidth="1"/>
    <col min="14" max="15" width="8.85546875" style="41"/>
  </cols>
  <sheetData>
    <row r="1" spans="1:15" x14ac:dyDescent="0.25">
      <c r="A1" s="18" t="s">
        <v>107</v>
      </c>
      <c r="F1" s="25"/>
      <c r="G1" s="31"/>
      <c r="H1" t="s">
        <v>102</v>
      </c>
    </row>
    <row r="2" spans="1:15" x14ac:dyDescent="0.25">
      <c r="A2" s="18"/>
      <c r="F2" s="26"/>
      <c r="G2" s="32"/>
      <c r="H2" t="s">
        <v>103</v>
      </c>
    </row>
    <row r="3" spans="1:15" s="4" customFormat="1" ht="103.9" customHeight="1" x14ac:dyDescent="0.25">
      <c r="A3" s="13" t="s">
        <v>106</v>
      </c>
      <c r="B3" s="14" t="s">
        <v>94</v>
      </c>
      <c r="C3" s="12" t="s">
        <v>89</v>
      </c>
      <c r="D3" s="12" t="s">
        <v>95</v>
      </c>
      <c r="E3" s="16" t="s">
        <v>108</v>
      </c>
      <c r="F3" s="16" t="s">
        <v>109</v>
      </c>
      <c r="G3" s="33" t="s">
        <v>101</v>
      </c>
      <c r="H3" s="39" t="s">
        <v>105</v>
      </c>
      <c r="J3" s="27"/>
      <c r="K3" s="47" t="s">
        <v>110</v>
      </c>
      <c r="L3" s="42"/>
      <c r="M3" s="27"/>
      <c r="N3" s="42"/>
      <c r="O3" s="43"/>
    </row>
    <row r="4" spans="1:15" s="4" customFormat="1" ht="18" customHeight="1" x14ac:dyDescent="0.25">
      <c r="A4" s="23"/>
      <c r="B4" s="14"/>
      <c r="C4" s="3" t="s">
        <v>104</v>
      </c>
      <c r="D4" s="19"/>
      <c r="E4" s="28"/>
      <c r="F4" s="15"/>
      <c r="G4" s="13"/>
      <c r="H4" s="40"/>
      <c r="J4" s="27"/>
      <c r="K4" s="47"/>
      <c r="L4" s="42"/>
      <c r="M4" s="27"/>
      <c r="N4" s="42"/>
      <c r="O4" s="43"/>
    </row>
    <row r="5" spans="1:15" ht="15" customHeight="1" x14ac:dyDescent="0.25">
      <c r="A5" s="24">
        <v>2026.5</v>
      </c>
      <c r="B5" s="5" t="s">
        <v>1</v>
      </c>
      <c r="C5" s="3" t="s">
        <v>0</v>
      </c>
      <c r="D5" s="20">
        <v>12031</v>
      </c>
      <c r="E5" s="6">
        <f>0.3*D5</f>
        <v>3609.2999999999997</v>
      </c>
      <c r="F5" s="22">
        <f>0.3*D5</f>
        <v>3609.2999999999997</v>
      </c>
      <c r="G5" s="36">
        <v>753.29999999999973</v>
      </c>
      <c r="H5" s="29">
        <f>G5/F5</f>
        <v>0.20871083035491642</v>
      </c>
      <c r="J5" s="44"/>
      <c r="K5" s="48">
        <v>2856</v>
      </c>
      <c r="L5" s="45"/>
      <c r="M5" s="45"/>
      <c r="N5" s="44"/>
    </row>
    <row r="6" spans="1:15" ht="26.25" customHeight="1" x14ac:dyDescent="0.25">
      <c r="A6" s="24">
        <v>2026.5</v>
      </c>
      <c r="B6" s="53" t="s">
        <v>1</v>
      </c>
      <c r="C6" s="3" t="s">
        <v>2</v>
      </c>
      <c r="D6" s="20">
        <v>2417</v>
      </c>
      <c r="E6" s="6">
        <f t="shared" ref="E6:E69" si="0">0.3*D6</f>
        <v>725.1</v>
      </c>
      <c r="F6" s="24">
        <v>2026.5</v>
      </c>
      <c r="G6" s="37">
        <v>0</v>
      </c>
      <c r="H6" s="29">
        <f>G6/F6</f>
        <v>0</v>
      </c>
      <c r="J6" s="44"/>
      <c r="K6" s="48">
        <v>2026.5</v>
      </c>
      <c r="L6" s="45"/>
      <c r="M6" s="45"/>
      <c r="N6" s="44"/>
    </row>
    <row r="7" spans="1:15" x14ac:dyDescent="0.25">
      <c r="A7" s="24">
        <v>2026.5</v>
      </c>
      <c r="B7" s="5" t="s">
        <v>1</v>
      </c>
      <c r="C7" s="3" t="s">
        <v>3</v>
      </c>
      <c r="D7" s="20">
        <v>3408</v>
      </c>
      <c r="E7" s="6">
        <f t="shared" si="0"/>
        <v>1022.4</v>
      </c>
      <c r="F7" s="24">
        <v>2026.5</v>
      </c>
      <c r="G7" s="36">
        <v>0</v>
      </c>
      <c r="H7" s="29">
        <f t="shared" ref="H7:H70" si="1">G7/F7</f>
        <v>0</v>
      </c>
      <c r="J7" s="44"/>
      <c r="K7" s="48">
        <v>2026.5</v>
      </c>
      <c r="L7" s="45"/>
      <c r="M7" s="45"/>
      <c r="N7" s="44"/>
      <c r="O7" s="44"/>
    </row>
    <row r="8" spans="1:15" s="1" customFormat="1" x14ac:dyDescent="0.25">
      <c r="A8" s="24">
        <v>15198.75</v>
      </c>
      <c r="B8" s="7" t="s">
        <v>114</v>
      </c>
      <c r="C8" s="3" t="s">
        <v>4</v>
      </c>
      <c r="D8" s="20">
        <v>107052</v>
      </c>
      <c r="E8" s="6">
        <f t="shared" si="0"/>
        <v>32115.599999999999</v>
      </c>
      <c r="F8" s="22">
        <f t="shared" ref="F8:F66" si="2">0.3*D8</f>
        <v>32115.599999999999</v>
      </c>
      <c r="G8" s="37">
        <v>2597.7000000000007</v>
      </c>
      <c r="H8" s="29">
        <f t="shared" si="1"/>
        <v>8.0885924597391953E-2</v>
      </c>
      <c r="J8" s="44"/>
      <c r="K8" s="48">
        <v>29517.899999999998</v>
      </c>
      <c r="L8" s="45"/>
      <c r="M8" s="45"/>
      <c r="N8" s="44"/>
      <c r="O8" s="41"/>
    </row>
    <row r="9" spans="1:15" x14ac:dyDescent="0.25">
      <c r="A9" s="24">
        <v>3039.75</v>
      </c>
      <c r="B9" s="5" t="s">
        <v>6</v>
      </c>
      <c r="C9" s="3" t="s">
        <v>5</v>
      </c>
      <c r="D9" s="20">
        <v>19652</v>
      </c>
      <c r="E9" s="6">
        <f t="shared" si="0"/>
        <v>5895.5999999999995</v>
      </c>
      <c r="F9" s="22">
        <f t="shared" si="2"/>
        <v>5895.5999999999995</v>
      </c>
      <c r="G9" s="36">
        <v>621</v>
      </c>
      <c r="H9" s="29">
        <f t="shared" si="1"/>
        <v>0.10533279055566865</v>
      </c>
      <c r="J9" s="44"/>
      <c r="K9" s="48">
        <v>5274.5999999999995</v>
      </c>
      <c r="L9" s="45"/>
      <c r="M9" s="45"/>
      <c r="N9" s="44"/>
    </row>
    <row r="10" spans="1:15" x14ac:dyDescent="0.25">
      <c r="A10" s="24">
        <v>760.2</v>
      </c>
      <c r="B10" s="7" t="s">
        <v>8</v>
      </c>
      <c r="C10" s="3" t="s">
        <v>7</v>
      </c>
      <c r="D10" s="20">
        <v>1951</v>
      </c>
      <c r="E10" s="6">
        <f t="shared" si="0"/>
        <v>585.29999999999995</v>
      </c>
      <c r="F10" s="24">
        <v>760.2</v>
      </c>
      <c r="G10" s="37">
        <v>0</v>
      </c>
      <c r="H10" s="29">
        <f t="shared" si="1"/>
        <v>0</v>
      </c>
      <c r="J10" s="44"/>
      <c r="K10" s="48">
        <v>760.2</v>
      </c>
      <c r="L10" s="45"/>
      <c r="M10" s="45"/>
      <c r="N10" s="44"/>
    </row>
    <row r="11" spans="1:15" s="1" customFormat="1" x14ac:dyDescent="0.25">
      <c r="A11" s="24">
        <v>13172.25</v>
      </c>
      <c r="B11" s="7" t="s">
        <v>115</v>
      </c>
      <c r="C11" s="3" t="s">
        <v>9</v>
      </c>
      <c r="D11" s="20">
        <v>94941</v>
      </c>
      <c r="E11" s="6">
        <f t="shared" si="0"/>
        <v>28482.3</v>
      </c>
      <c r="F11" s="22">
        <f t="shared" si="2"/>
        <v>28482.3</v>
      </c>
      <c r="G11" s="36">
        <v>2019</v>
      </c>
      <c r="H11" s="29">
        <f t="shared" si="1"/>
        <v>7.0886129280289867E-2</v>
      </c>
      <c r="J11" s="44"/>
      <c r="K11" s="48">
        <v>26463.3</v>
      </c>
      <c r="L11" s="45"/>
      <c r="M11" s="45"/>
      <c r="N11" s="44"/>
      <c r="O11" s="41"/>
    </row>
    <row r="12" spans="1:15" x14ac:dyDescent="0.25">
      <c r="A12" s="24">
        <v>506.1</v>
      </c>
      <c r="B12" s="5" t="s">
        <v>18</v>
      </c>
      <c r="C12" s="3" t="s">
        <v>10</v>
      </c>
      <c r="D12" s="20">
        <v>1979</v>
      </c>
      <c r="E12" s="6">
        <f t="shared" si="0"/>
        <v>593.69999999999993</v>
      </c>
      <c r="F12" s="22">
        <f t="shared" si="2"/>
        <v>593.69999999999993</v>
      </c>
      <c r="G12" s="37">
        <v>33.899999999999977</v>
      </c>
      <c r="H12" s="29">
        <f t="shared" si="1"/>
        <v>5.7099545224861006E-2</v>
      </c>
      <c r="J12" s="44"/>
      <c r="K12" s="48">
        <v>559.79999999999995</v>
      </c>
      <c r="L12" s="45"/>
      <c r="M12" s="45"/>
      <c r="N12" s="44"/>
    </row>
    <row r="13" spans="1:15" ht="30" x14ac:dyDescent="0.25">
      <c r="A13" s="24">
        <v>1013.25</v>
      </c>
      <c r="B13" s="5" t="s">
        <v>13</v>
      </c>
      <c r="C13" s="3" t="s">
        <v>12</v>
      </c>
      <c r="D13" s="20">
        <v>1385</v>
      </c>
      <c r="E13" s="6">
        <f t="shared" si="0"/>
        <v>415.5</v>
      </c>
      <c r="F13" s="24">
        <v>1013.25</v>
      </c>
      <c r="G13" s="36">
        <v>0</v>
      </c>
      <c r="H13" s="29">
        <f t="shared" si="1"/>
        <v>0</v>
      </c>
      <c r="J13" s="44"/>
      <c r="K13" s="48">
        <v>1013.25</v>
      </c>
      <c r="L13" s="45"/>
      <c r="M13" s="45"/>
      <c r="N13" s="44"/>
    </row>
    <row r="14" spans="1:15" x14ac:dyDescent="0.25">
      <c r="A14" s="24">
        <v>5066.25</v>
      </c>
      <c r="B14" s="7" t="s">
        <v>116</v>
      </c>
      <c r="C14" s="3" t="s">
        <v>14</v>
      </c>
      <c r="D14" s="20">
        <v>14909</v>
      </c>
      <c r="E14" s="6">
        <f t="shared" si="0"/>
        <v>4472.7</v>
      </c>
      <c r="F14" s="22">
        <f t="shared" si="2"/>
        <v>4472.7</v>
      </c>
      <c r="G14" s="37">
        <v>106.19999999999982</v>
      </c>
      <c r="H14" s="29">
        <f t="shared" si="1"/>
        <v>2.3744047219800082E-2</v>
      </c>
      <c r="J14" s="44"/>
      <c r="K14" s="48">
        <v>4366.5</v>
      </c>
      <c r="L14" s="45"/>
      <c r="M14" s="45"/>
      <c r="N14" s="44"/>
    </row>
    <row r="15" spans="1:15" x14ac:dyDescent="0.25">
      <c r="A15" s="24">
        <v>1013.25</v>
      </c>
      <c r="B15" s="5" t="s">
        <v>13</v>
      </c>
      <c r="C15" s="3" t="s">
        <v>16</v>
      </c>
      <c r="D15" s="20">
        <v>3523</v>
      </c>
      <c r="E15" s="6">
        <f t="shared" si="0"/>
        <v>1056.8999999999999</v>
      </c>
      <c r="F15" s="22">
        <f t="shared" si="2"/>
        <v>1056.8999999999999</v>
      </c>
      <c r="G15" s="36">
        <v>43.649999999999864</v>
      </c>
      <c r="H15" s="29">
        <f t="shared" si="1"/>
        <v>4.1300028384899108E-2</v>
      </c>
      <c r="J15" s="44"/>
      <c r="K15" s="48">
        <v>1013.25</v>
      </c>
      <c r="L15" s="45"/>
      <c r="M15" s="45"/>
      <c r="N15" s="44"/>
    </row>
    <row r="16" spans="1:15" ht="30" x14ac:dyDescent="0.25">
      <c r="A16" s="24">
        <v>506.1</v>
      </c>
      <c r="B16" s="53" t="s">
        <v>18</v>
      </c>
      <c r="C16" s="3" t="s">
        <v>17</v>
      </c>
      <c r="D16" s="20">
        <v>50</v>
      </c>
      <c r="E16" s="6">
        <f t="shared" si="0"/>
        <v>15</v>
      </c>
      <c r="F16" s="24">
        <v>506.1</v>
      </c>
      <c r="G16" s="37">
        <v>0</v>
      </c>
      <c r="H16" s="29">
        <f t="shared" si="1"/>
        <v>0</v>
      </c>
      <c r="J16" s="44"/>
      <c r="K16" s="48">
        <v>506.1</v>
      </c>
      <c r="L16" s="45"/>
      <c r="M16" s="45"/>
      <c r="N16" s="44"/>
    </row>
    <row r="17" spans="1:14" ht="45" x14ac:dyDescent="0.25">
      <c r="A17" s="24">
        <v>1013.25</v>
      </c>
      <c r="B17" s="5" t="s">
        <v>13</v>
      </c>
      <c r="C17" s="3" t="s">
        <v>99</v>
      </c>
      <c r="D17" s="20">
        <f>4599+829+1176</f>
        <v>6604</v>
      </c>
      <c r="E17" s="6">
        <f t="shared" si="0"/>
        <v>1981.1999999999998</v>
      </c>
      <c r="F17" s="22">
        <f t="shared" si="2"/>
        <v>1981.1999999999998</v>
      </c>
      <c r="G17" s="36">
        <v>439.19999999999982</v>
      </c>
      <c r="H17" s="29">
        <f t="shared" si="1"/>
        <v>0.22168382798304051</v>
      </c>
      <c r="J17" s="44"/>
      <c r="K17" s="48">
        <v>1542</v>
      </c>
      <c r="L17" s="45"/>
      <c r="M17" s="45"/>
      <c r="N17" s="44"/>
    </row>
    <row r="18" spans="1:14" x14ac:dyDescent="0.25">
      <c r="A18" s="24">
        <v>1013.25</v>
      </c>
      <c r="B18" s="5" t="s">
        <v>13</v>
      </c>
      <c r="C18" s="54" t="s">
        <v>19</v>
      </c>
      <c r="D18" s="20">
        <f>2602+61+1</f>
        <v>2664</v>
      </c>
      <c r="E18" s="6">
        <f t="shared" si="0"/>
        <v>799.19999999999993</v>
      </c>
      <c r="F18" s="24">
        <v>1013.25</v>
      </c>
      <c r="G18" s="37">
        <v>210.89999999999998</v>
      </c>
      <c r="H18" s="29">
        <f t="shared" si="1"/>
        <v>0.20814211695040707</v>
      </c>
      <c r="J18" s="44"/>
      <c r="K18" s="48">
        <v>588.29999999999995</v>
      </c>
      <c r="L18" s="45"/>
      <c r="M18" s="45"/>
      <c r="N18" s="44"/>
    </row>
    <row r="19" spans="1:14" x14ac:dyDescent="0.25">
      <c r="A19" s="24">
        <v>1013.25</v>
      </c>
      <c r="B19" s="5" t="s">
        <v>13</v>
      </c>
      <c r="C19" s="3" t="s">
        <v>20</v>
      </c>
      <c r="D19" s="20">
        <v>2008</v>
      </c>
      <c r="E19" s="6">
        <f t="shared" si="0"/>
        <v>602.4</v>
      </c>
      <c r="F19" s="24">
        <v>1013.25</v>
      </c>
      <c r="G19" s="36">
        <v>0</v>
      </c>
      <c r="H19" s="29">
        <f t="shared" si="1"/>
        <v>0</v>
      </c>
      <c r="J19" s="44"/>
      <c r="K19" s="48">
        <v>1013.25</v>
      </c>
      <c r="L19" s="45"/>
      <c r="M19" s="45"/>
      <c r="N19" s="44"/>
    </row>
    <row r="20" spans="1:14" x14ac:dyDescent="0.25">
      <c r="A20" s="24">
        <v>760.2</v>
      </c>
      <c r="B20" s="5" t="s">
        <v>11</v>
      </c>
      <c r="C20" s="54" t="s">
        <v>21</v>
      </c>
      <c r="D20" s="20">
        <v>1179</v>
      </c>
      <c r="E20" s="6">
        <f t="shared" si="0"/>
        <v>353.7</v>
      </c>
      <c r="F20" s="24">
        <v>760.2</v>
      </c>
      <c r="G20" s="37">
        <v>0</v>
      </c>
      <c r="H20" s="29">
        <f t="shared" si="1"/>
        <v>0</v>
      </c>
      <c r="J20" s="44"/>
      <c r="K20" s="48">
        <v>506.1</v>
      </c>
      <c r="L20" s="45"/>
      <c r="M20" s="45"/>
      <c r="N20" s="44"/>
    </row>
    <row r="21" spans="1:14" x14ac:dyDescent="0.25">
      <c r="A21" s="24">
        <v>1013.25</v>
      </c>
      <c r="B21" s="5" t="s">
        <v>13</v>
      </c>
      <c r="C21" s="3" t="s">
        <v>22</v>
      </c>
      <c r="D21" s="20">
        <v>2072</v>
      </c>
      <c r="E21" s="6">
        <f t="shared" si="0"/>
        <v>621.6</v>
      </c>
      <c r="F21" s="24">
        <v>1013.25</v>
      </c>
      <c r="G21" s="36">
        <v>0</v>
      </c>
      <c r="H21" s="29">
        <f t="shared" si="1"/>
        <v>0</v>
      </c>
      <c r="J21" s="44"/>
      <c r="K21" s="48">
        <v>1013.25</v>
      </c>
      <c r="L21" s="45"/>
      <c r="M21" s="45"/>
      <c r="N21" s="44"/>
    </row>
    <row r="22" spans="1:14" x14ac:dyDescent="0.25">
      <c r="A22" s="24">
        <v>1013.25</v>
      </c>
      <c r="B22" s="5" t="s">
        <v>13</v>
      </c>
      <c r="C22" s="3" t="s">
        <v>23</v>
      </c>
      <c r="D22" s="20">
        <v>5199</v>
      </c>
      <c r="E22" s="6">
        <f t="shared" si="0"/>
        <v>1559.7</v>
      </c>
      <c r="F22" s="22">
        <f t="shared" si="2"/>
        <v>1559.7</v>
      </c>
      <c r="G22" s="37">
        <v>171</v>
      </c>
      <c r="H22" s="29">
        <f t="shared" si="1"/>
        <v>0.10963646855164455</v>
      </c>
      <c r="J22" s="44"/>
      <c r="K22" s="48">
        <v>1388.7</v>
      </c>
      <c r="L22" s="45"/>
      <c r="M22" s="45"/>
      <c r="N22" s="44"/>
    </row>
    <row r="23" spans="1:14" ht="30" x14ac:dyDescent="0.25">
      <c r="A23" s="24">
        <v>506.1</v>
      </c>
      <c r="B23" s="5" t="s">
        <v>18</v>
      </c>
      <c r="C23" s="3" t="s">
        <v>24</v>
      </c>
      <c r="D23" s="20">
        <v>1670</v>
      </c>
      <c r="E23" s="6">
        <f t="shared" si="0"/>
        <v>501</v>
      </c>
      <c r="F23" s="24">
        <v>506.1</v>
      </c>
      <c r="G23" s="36">
        <v>0</v>
      </c>
      <c r="H23" s="29">
        <f t="shared" si="1"/>
        <v>0</v>
      </c>
      <c r="J23" s="44"/>
      <c r="K23" s="48">
        <v>506.1</v>
      </c>
      <c r="L23" s="45"/>
      <c r="M23" s="45"/>
      <c r="N23" s="44"/>
    </row>
    <row r="24" spans="1:14" x14ac:dyDescent="0.25">
      <c r="A24" s="24">
        <v>506.1</v>
      </c>
      <c r="B24" s="5" t="s">
        <v>18</v>
      </c>
      <c r="C24" s="3" t="s">
        <v>25</v>
      </c>
      <c r="D24" s="20">
        <v>397</v>
      </c>
      <c r="E24" s="6">
        <f t="shared" si="0"/>
        <v>119.1</v>
      </c>
      <c r="F24" s="24">
        <v>506.1</v>
      </c>
      <c r="G24" s="37">
        <v>0</v>
      </c>
      <c r="H24" s="29">
        <f t="shared" si="1"/>
        <v>0</v>
      </c>
      <c r="J24" s="44"/>
      <c r="K24" s="48">
        <v>506.1</v>
      </c>
      <c r="L24" s="45"/>
      <c r="M24" s="45"/>
      <c r="N24" s="44"/>
    </row>
    <row r="25" spans="1:14" x14ac:dyDescent="0.25">
      <c r="A25" s="24">
        <v>760.2</v>
      </c>
      <c r="B25" s="5" t="s">
        <v>11</v>
      </c>
      <c r="C25" s="3" t="s">
        <v>26</v>
      </c>
      <c r="D25" s="20">
        <v>1475</v>
      </c>
      <c r="E25" s="6">
        <f t="shared" si="0"/>
        <v>442.5</v>
      </c>
      <c r="F25" s="24">
        <v>760.2</v>
      </c>
      <c r="G25" s="36">
        <v>0</v>
      </c>
      <c r="H25" s="29">
        <f t="shared" si="1"/>
        <v>0</v>
      </c>
      <c r="J25" s="44"/>
      <c r="K25" s="48">
        <v>760.2</v>
      </c>
      <c r="L25" s="45"/>
      <c r="M25" s="45"/>
      <c r="N25" s="44"/>
    </row>
    <row r="26" spans="1:14" x14ac:dyDescent="0.25">
      <c r="A26" s="24">
        <v>760.2</v>
      </c>
      <c r="B26" s="5" t="s">
        <v>11</v>
      </c>
      <c r="C26" s="54" t="s">
        <v>27</v>
      </c>
      <c r="D26" s="20">
        <v>325</v>
      </c>
      <c r="E26" s="6">
        <f t="shared" si="0"/>
        <v>97.5</v>
      </c>
      <c r="F26" s="24">
        <v>760.2</v>
      </c>
      <c r="G26" s="37">
        <v>0</v>
      </c>
      <c r="H26" s="29">
        <f t="shared" si="1"/>
        <v>0</v>
      </c>
      <c r="J26" s="44"/>
      <c r="K26" s="48">
        <v>1013.25</v>
      </c>
      <c r="L26" s="45"/>
      <c r="M26" s="45"/>
      <c r="N26" s="44"/>
    </row>
    <row r="27" spans="1:14" ht="30" x14ac:dyDescent="0.25">
      <c r="A27" s="24">
        <v>506.1</v>
      </c>
      <c r="B27" s="7" t="s">
        <v>18</v>
      </c>
      <c r="C27" s="3" t="s">
        <v>28</v>
      </c>
      <c r="D27" s="20">
        <v>447</v>
      </c>
      <c r="E27" s="6">
        <f t="shared" si="0"/>
        <v>134.1</v>
      </c>
      <c r="F27" s="24">
        <v>506.1</v>
      </c>
      <c r="G27" s="36">
        <v>0</v>
      </c>
      <c r="H27" s="29">
        <f t="shared" si="1"/>
        <v>0</v>
      </c>
      <c r="J27" s="44"/>
      <c r="K27" s="48">
        <v>506.1</v>
      </c>
      <c r="L27" s="45"/>
      <c r="M27" s="45"/>
      <c r="N27" s="44"/>
    </row>
    <row r="28" spans="1:14" x14ac:dyDescent="0.25">
      <c r="A28" s="24">
        <v>1013.25</v>
      </c>
      <c r="B28" s="5" t="s">
        <v>13</v>
      </c>
      <c r="C28" s="3" t="s">
        <v>29</v>
      </c>
      <c r="D28" s="20">
        <v>2420</v>
      </c>
      <c r="E28" s="6">
        <f t="shared" si="0"/>
        <v>726</v>
      </c>
      <c r="F28" s="24">
        <v>1013.25</v>
      </c>
      <c r="G28" s="37">
        <v>0</v>
      </c>
      <c r="H28" s="29">
        <f t="shared" si="1"/>
        <v>0</v>
      </c>
      <c r="J28" s="44"/>
      <c r="K28" s="48">
        <v>1013.25</v>
      </c>
      <c r="L28" s="45"/>
      <c r="M28" s="45"/>
      <c r="N28" s="44"/>
    </row>
    <row r="29" spans="1:14" x14ac:dyDescent="0.25">
      <c r="A29" s="24">
        <v>1013.25</v>
      </c>
      <c r="B29" s="5" t="s">
        <v>13</v>
      </c>
      <c r="C29" s="3" t="s">
        <v>30</v>
      </c>
      <c r="D29" s="20">
        <v>4000</v>
      </c>
      <c r="E29" s="6">
        <f t="shared" si="0"/>
        <v>1200</v>
      </c>
      <c r="F29" s="22">
        <f t="shared" si="2"/>
        <v>1200</v>
      </c>
      <c r="G29" s="36">
        <v>-282.89999999999986</v>
      </c>
      <c r="H29" s="29">
        <f t="shared" si="1"/>
        <v>-0.23574999999999988</v>
      </c>
      <c r="J29" s="44"/>
      <c r="K29" s="48">
        <v>1482.8999999999999</v>
      </c>
      <c r="L29" s="45"/>
      <c r="M29" s="45"/>
      <c r="N29" s="44"/>
    </row>
    <row r="30" spans="1:14" x14ac:dyDescent="0.25">
      <c r="A30" s="24">
        <v>1013.25</v>
      </c>
      <c r="B30" s="5" t="s">
        <v>13</v>
      </c>
      <c r="C30" s="3" t="s">
        <v>31</v>
      </c>
      <c r="D30" s="20">
        <v>5479</v>
      </c>
      <c r="E30" s="6">
        <f t="shared" si="0"/>
        <v>1643.7</v>
      </c>
      <c r="F30" s="22">
        <f t="shared" si="2"/>
        <v>1643.7</v>
      </c>
      <c r="G30" s="37">
        <v>267</v>
      </c>
      <c r="H30" s="29">
        <f t="shared" si="1"/>
        <v>0.16243840116809635</v>
      </c>
      <c r="J30" s="44"/>
      <c r="K30" s="48">
        <v>1376.7</v>
      </c>
      <c r="L30" s="45"/>
      <c r="M30" s="45"/>
      <c r="N30" s="44"/>
    </row>
    <row r="31" spans="1:14" ht="30" x14ac:dyDescent="0.25">
      <c r="A31" s="24">
        <v>760.2</v>
      </c>
      <c r="B31" s="5" t="s">
        <v>11</v>
      </c>
      <c r="C31" s="3" t="s">
        <v>32</v>
      </c>
      <c r="D31" s="20">
        <v>780</v>
      </c>
      <c r="E31" s="6">
        <f t="shared" si="0"/>
        <v>234</v>
      </c>
      <c r="F31" s="24">
        <v>760.2</v>
      </c>
      <c r="G31" s="36">
        <v>0</v>
      </c>
      <c r="H31" s="29">
        <f t="shared" si="1"/>
        <v>0</v>
      </c>
      <c r="J31" s="44"/>
      <c r="K31" s="48">
        <v>760.2</v>
      </c>
      <c r="L31" s="45"/>
      <c r="M31" s="45"/>
      <c r="N31" s="44"/>
    </row>
    <row r="32" spans="1:14" x14ac:dyDescent="0.25">
      <c r="A32" s="24">
        <v>9119.25</v>
      </c>
      <c r="B32" s="7" t="s">
        <v>40</v>
      </c>
      <c r="C32" s="3" t="s">
        <v>33</v>
      </c>
      <c r="D32" s="20">
        <v>40404</v>
      </c>
      <c r="E32" s="6">
        <f t="shared" si="0"/>
        <v>12121.199999999999</v>
      </c>
      <c r="F32" s="22">
        <f t="shared" si="2"/>
        <v>12121.199999999999</v>
      </c>
      <c r="G32" s="37">
        <v>957.29999999999927</v>
      </c>
      <c r="H32" s="29">
        <f t="shared" si="1"/>
        <v>7.8977328977328926E-2</v>
      </c>
      <c r="J32" s="44"/>
      <c r="K32" s="48">
        <v>11163.9</v>
      </c>
      <c r="L32" s="45"/>
      <c r="M32" s="45"/>
      <c r="N32" s="44"/>
    </row>
    <row r="33" spans="1:15" s="1" customFormat="1" x14ac:dyDescent="0.25">
      <c r="A33" s="24">
        <v>760.2</v>
      </c>
      <c r="B33" s="5" t="s">
        <v>11</v>
      </c>
      <c r="C33" s="54" t="s">
        <v>93</v>
      </c>
      <c r="D33" s="20">
        <v>195</v>
      </c>
      <c r="E33" s="6">
        <f t="shared" si="0"/>
        <v>58.5</v>
      </c>
      <c r="F33" s="24">
        <v>760.2</v>
      </c>
      <c r="G33" s="36">
        <v>-331.79999999999995</v>
      </c>
      <c r="H33" s="29">
        <f t="shared" si="1"/>
        <v>-0.43646408839779</v>
      </c>
      <c r="J33" s="44"/>
      <c r="K33" s="48">
        <v>837.9</v>
      </c>
      <c r="L33" s="46"/>
      <c r="M33" s="45"/>
      <c r="N33" s="44"/>
      <c r="O33" s="41"/>
    </row>
    <row r="34" spans="1:15" x14ac:dyDescent="0.25">
      <c r="A34" s="24">
        <v>506.1</v>
      </c>
      <c r="B34" s="5" t="s">
        <v>18</v>
      </c>
      <c r="C34" s="3" t="s">
        <v>35</v>
      </c>
      <c r="D34" s="20">
        <v>644</v>
      </c>
      <c r="E34" s="6">
        <f t="shared" si="0"/>
        <v>193.2</v>
      </c>
      <c r="F34" s="24">
        <v>506.1</v>
      </c>
      <c r="G34" s="37">
        <v>0</v>
      </c>
      <c r="H34" s="29">
        <f t="shared" si="1"/>
        <v>0</v>
      </c>
      <c r="J34" s="44"/>
      <c r="K34" s="48">
        <v>506.1</v>
      </c>
      <c r="L34" s="45"/>
      <c r="M34" s="45"/>
      <c r="N34" s="44"/>
    </row>
    <row r="35" spans="1:15" x14ac:dyDescent="0.25">
      <c r="A35" s="24">
        <v>2026.5</v>
      </c>
      <c r="B35" s="5" t="s">
        <v>1</v>
      </c>
      <c r="C35" s="3" t="s">
        <v>36</v>
      </c>
      <c r="D35" s="20">
        <v>13194</v>
      </c>
      <c r="E35" s="6">
        <f t="shared" si="0"/>
        <v>3958.2</v>
      </c>
      <c r="F35" s="22">
        <f t="shared" si="2"/>
        <v>3958.2</v>
      </c>
      <c r="G35" s="36">
        <v>-80.099999999999909</v>
      </c>
      <c r="H35" s="29">
        <f t="shared" si="1"/>
        <v>-2.0236471123237815E-2</v>
      </c>
      <c r="J35" s="44"/>
      <c r="K35" s="48">
        <v>4038.2999999999997</v>
      </c>
      <c r="L35" s="45"/>
      <c r="M35" s="45"/>
      <c r="N35" s="44"/>
    </row>
    <row r="36" spans="1:15" x14ac:dyDescent="0.25">
      <c r="A36" s="24">
        <v>1013.25</v>
      </c>
      <c r="B36" s="5" t="s">
        <v>13</v>
      </c>
      <c r="C36" s="3" t="s">
        <v>37</v>
      </c>
      <c r="D36" s="20">
        <v>2725</v>
      </c>
      <c r="E36" s="6">
        <f t="shared" si="0"/>
        <v>817.5</v>
      </c>
      <c r="F36" s="24">
        <v>1013.25</v>
      </c>
      <c r="G36" s="37">
        <v>0</v>
      </c>
      <c r="H36" s="29">
        <f t="shared" si="1"/>
        <v>0</v>
      </c>
      <c r="J36" s="44"/>
      <c r="K36" s="48">
        <v>1013.25</v>
      </c>
      <c r="L36" s="45"/>
      <c r="M36" s="45"/>
      <c r="N36" s="44"/>
    </row>
    <row r="37" spans="1:15" x14ac:dyDescent="0.25">
      <c r="A37" s="24">
        <v>506.1</v>
      </c>
      <c r="B37" s="5" t="s">
        <v>18</v>
      </c>
      <c r="C37" s="3" t="s">
        <v>38</v>
      </c>
      <c r="D37" s="20">
        <v>1618</v>
      </c>
      <c r="E37" s="6">
        <f t="shared" si="0"/>
        <v>485.4</v>
      </c>
      <c r="F37" s="24">
        <v>506.1</v>
      </c>
      <c r="G37" s="36">
        <v>0</v>
      </c>
      <c r="H37" s="29">
        <f t="shared" si="1"/>
        <v>0</v>
      </c>
      <c r="J37" s="44"/>
      <c r="K37" s="48">
        <v>506.1</v>
      </c>
      <c r="L37" s="45"/>
      <c r="M37" s="45"/>
      <c r="N37" s="44"/>
    </row>
    <row r="38" spans="1:15" x14ac:dyDescent="0.25">
      <c r="A38" s="24">
        <v>9119.25</v>
      </c>
      <c r="B38" s="7" t="s">
        <v>34</v>
      </c>
      <c r="C38" s="3" t="s">
        <v>39</v>
      </c>
      <c r="D38" s="20">
        <v>72670</v>
      </c>
      <c r="E38" s="6">
        <f t="shared" si="0"/>
        <v>21801</v>
      </c>
      <c r="F38" s="22">
        <f t="shared" si="2"/>
        <v>21801</v>
      </c>
      <c r="G38" s="37">
        <v>1539.9000000000015</v>
      </c>
      <c r="H38" s="29">
        <f t="shared" si="1"/>
        <v>7.0634374569973915E-2</v>
      </c>
      <c r="J38" s="44"/>
      <c r="K38" s="48">
        <v>20261.099999999999</v>
      </c>
      <c r="L38" s="44">
        <f>G38/F38</f>
        <v>7.0634374569973915E-2</v>
      </c>
      <c r="M38" s="45"/>
      <c r="N38" s="44"/>
    </row>
    <row r="39" spans="1:15" ht="45" x14ac:dyDescent="0.25">
      <c r="A39" s="24">
        <v>1013.25</v>
      </c>
      <c r="B39" s="5" t="s">
        <v>13</v>
      </c>
      <c r="C39" s="3" t="s">
        <v>97</v>
      </c>
      <c r="D39" s="20">
        <f>1710+2663</f>
        <v>4373</v>
      </c>
      <c r="E39" s="6">
        <f t="shared" si="0"/>
        <v>1311.8999999999999</v>
      </c>
      <c r="F39" s="22">
        <f t="shared" si="2"/>
        <v>1311.8999999999999</v>
      </c>
      <c r="G39" s="36">
        <v>305.69999999999993</v>
      </c>
      <c r="H39" s="29">
        <f t="shared" si="1"/>
        <v>0.23302080951292017</v>
      </c>
      <c r="J39" s="44"/>
      <c r="K39" s="48">
        <v>1006.1999999999999</v>
      </c>
      <c r="L39" s="45"/>
      <c r="M39" s="45"/>
      <c r="N39" s="44"/>
    </row>
    <row r="40" spans="1:15" x14ac:dyDescent="0.25">
      <c r="A40" s="24">
        <v>506.1</v>
      </c>
      <c r="B40" s="5" t="s">
        <v>18</v>
      </c>
      <c r="C40" s="3" t="s">
        <v>41</v>
      </c>
      <c r="D40" s="20">
        <v>2344</v>
      </c>
      <c r="E40" s="6">
        <f t="shared" si="0"/>
        <v>703.19999999999993</v>
      </c>
      <c r="F40" s="22">
        <f t="shared" si="2"/>
        <v>703.19999999999993</v>
      </c>
      <c r="G40" s="37">
        <v>-128.70000000000005</v>
      </c>
      <c r="H40" s="29">
        <f t="shared" si="1"/>
        <v>-0.18302047781569974</v>
      </c>
      <c r="J40" s="44"/>
      <c r="K40" s="48">
        <v>831.9</v>
      </c>
      <c r="L40" s="45"/>
      <c r="M40" s="45"/>
      <c r="N40" s="44"/>
    </row>
    <row r="41" spans="1:15" x14ac:dyDescent="0.25">
      <c r="A41" s="24">
        <v>506.1</v>
      </c>
      <c r="B41" s="5" t="s">
        <v>18</v>
      </c>
      <c r="C41" s="3" t="s">
        <v>42</v>
      </c>
      <c r="D41" s="20">
        <v>1788</v>
      </c>
      <c r="E41" s="6">
        <f t="shared" si="0"/>
        <v>536.4</v>
      </c>
      <c r="F41" s="22">
        <f t="shared" si="2"/>
        <v>536.4</v>
      </c>
      <c r="G41" s="36">
        <v>30.299999999999955</v>
      </c>
      <c r="H41" s="29">
        <f t="shared" si="1"/>
        <v>5.6487695749440632E-2</v>
      </c>
      <c r="J41" s="44"/>
      <c r="K41" s="48">
        <v>506.1</v>
      </c>
      <c r="L41" s="45"/>
      <c r="M41" s="45"/>
      <c r="N41" s="44"/>
    </row>
    <row r="42" spans="1:15" x14ac:dyDescent="0.25">
      <c r="A42" s="24">
        <v>1013.25</v>
      </c>
      <c r="B42" s="5" t="s">
        <v>13</v>
      </c>
      <c r="C42" s="3" t="s">
        <v>43</v>
      </c>
      <c r="D42" s="20">
        <v>4758</v>
      </c>
      <c r="E42" s="6">
        <f t="shared" si="0"/>
        <v>1427.3999999999999</v>
      </c>
      <c r="F42" s="22">
        <f t="shared" si="2"/>
        <v>1427.3999999999999</v>
      </c>
      <c r="G42" s="37">
        <v>203.69999999999982</v>
      </c>
      <c r="H42" s="29">
        <f t="shared" si="1"/>
        <v>0.14270701975619998</v>
      </c>
      <c r="J42" s="44"/>
      <c r="K42" s="48">
        <v>1223.7</v>
      </c>
      <c r="L42" s="45"/>
      <c r="M42" s="45"/>
      <c r="N42" s="44"/>
    </row>
    <row r="43" spans="1:15" x14ac:dyDescent="0.25">
      <c r="A43" s="24">
        <v>8106</v>
      </c>
      <c r="B43" s="5" t="s">
        <v>45</v>
      </c>
      <c r="C43" s="3" t="s">
        <v>44</v>
      </c>
      <c r="D43" s="20">
        <v>53683</v>
      </c>
      <c r="E43" s="6">
        <f t="shared" si="0"/>
        <v>16104.9</v>
      </c>
      <c r="F43" s="22">
        <f t="shared" si="2"/>
        <v>16104.9</v>
      </c>
      <c r="G43" s="36">
        <v>-705.30000000000109</v>
      </c>
      <c r="H43" s="29">
        <f t="shared" si="1"/>
        <v>-4.3794124769480164E-2</v>
      </c>
      <c r="J43" s="44"/>
      <c r="K43" s="48">
        <v>16810.2</v>
      </c>
      <c r="L43" s="45"/>
      <c r="M43" s="45"/>
      <c r="N43" s="44"/>
    </row>
    <row r="44" spans="1:15" x14ac:dyDescent="0.25">
      <c r="A44" s="24">
        <v>2026.5</v>
      </c>
      <c r="B44" s="5" t="s">
        <v>1</v>
      </c>
      <c r="C44" s="3" t="s">
        <v>46</v>
      </c>
      <c r="D44" s="20">
        <v>8510</v>
      </c>
      <c r="E44" s="6">
        <f t="shared" si="0"/>
        <v>2553</v>
      </c>
      <c r="F44" s="22">
        <f t="shared" si="2"/>
        <v>2553</v>
      </c>
      <c r="G44" s="37">
        <v>-251.40000000000009</v>
      </c>
      <c r="H44" s="29">
        <f t="shared" si="1"/>
        <v>-9.8472385428907197E-2</v>
      </c>
      <c r="J44" s="44"/>
      <c r="K44" s="48">
        <v>2804.4</v>
      </c>
      <c r="L44" s="45"/>
      <c r="M44" s="45"/>
      <c r="N44" s="44"/>
    </row>
    <row r="45" spans="1:15" x14ac:dyDescent="0.25">
      <c r="A45" s="24">
        <v>2026.5</v>
      </c>
      <c r="B45" s="5" t="s">
        <v>1</v>
      </c>
      <c r="C45" s="3" t="s">
        <v>47</v>
      </c>
      <c r="D45" s="20">
        <f>4079+5997+1937</f>
        <v>12013</v>
      </c>
      <c r="E45" s="6">
        <f t="shared" si="0"/>
        <v>3603.9</v>
      </c>
      <c r="F45" s="22">
        <f t="shared" si="2"/>
        <v>3603.9</v>
      </c>
      <c r="G45" s="36">
        <v>460.80000000000018</v>
      </c>
      <c r="H45" s="29">
        <f t="shared" si="1"/>
        <v>0.12786148339299097</v>
      </c>
      <c r="J45" s="44"/>
      <c r="K45" s="48">
        <v>3143.1</v>
      </c>
      <c r="L45" s="45"/>
      <c r="M45" s="45"/>
      <c r="N45" s="44"/>
    </row>
    <row r="46" spans="1:15" ht="30" x14ac:dyDescent="0.25">
      <c r="A46" s="24">
        <v>2026.5</v>
      </c>
      <c r="B46" s="5" t="s">
        <v>1</v>
      </c>
      <c r="C46" s="3" t="s">
        <v>48</v>
      </c>
      <c r="D46" s="20">
        <v>11443</v>
      </c>
      <c r="E46" s="6">
        <f t="shared" si="0"/>
        <v>3432.9</v>
      </c>
      <c r="F46" s="22">
        <f t="shared" si="2"/>
        <v>3432.9</v>
      </c>
      <c r="G46" s="37">
        <v>393.15000000000009</v>
      </c>
      <c r="H46" s="29">
        <f t="shared" si="1"/>
        <v>0.11452416324390459</v>
      </c>
      <c r="J46" s="44"/>
      <c r="K46" s="48">
        <v>3039.75</v>
      </c>
      <c r="L46" s="45"/>
      <c r="M46" s="45"/>
      <c r="N46" s="44"/>
    </row>
    <row r="47" spans="1:15" x14ac:dyDescent="0.25">
      <c r="A47" s="24">
        <v>1013.25</v>
      </c>
      <c r="B47" s="5" t="s">
        <v>13</v>
      </c>
      <c r="C47" s="3" t="s">
        <v>49</v>
      </c>
      <c r="D47" s="20">
        <v>4286</v>
      </c>
      <c r="E47" s="6">
        <f t="shared" si="0"/>
        <v>1285.8</v>
      </c>
      <c r="F47" s="22">
        <f t="shared" si="2"/>
        <v>1285.8</v>
      </c>
      <c r="G47" s="36">
        <v>-79.200000000000045</v>
      </c>
      <c r="H47" s="29">
        <f t="shared" si="1"/>
        <v>-6.1595893607092896E-2</v>
      </c>
      <c r="J47" s="44"/>
      <c r="K47" s="48">
        <v>1365</v>
      </c>
      <c r="L47" s="45"/>
      <c r="M47" s="45"/>
      <c r="N47" s="44"/>
    </row>
    <row r="48" spans="1:15" ht="30" x14ac:dyDescent="0.25">
      <c r="A48" s="24">
        <v>760.2</v>
      </c>
      <c r="B48" s="5" t="s">
        <v>11</v>
      </c>
      <c r="C48" s="3" t="s">
        <v>50</v>
      </c>
      <c r="D48" s="20">
        <v>1549</v>
      </c>
      <c r="E48" s="6">
        <f t="shared" si="0"/>
        <v>464.7</v>
      </c>
      <c r="F48" s="24">
        <v>760.2</v>
      </c>
      <c r="G48" s="37">
        <v>0</v>
      </c>
      <c r="H48" s="29">
        <f t="shared" si="1"/>
        <v>0</v>
      </c>
      <c r="J48" s="44"/>
      <c r="K48" s="48">
        <v>760.2</v>
      </c>
      <c r="L48" s="45"/>
      <c r="M48" s="45"/>
      <c r="N48" s="44"/>
    </row>
    <row r="49" spans="1:14" x14ac:dyDescent="0.25">
      <c r="A49" s="24">
        <v>760.2</v>
      </c>
      <c r="B49" s="5" t="s">
        <v>11</v>
      </c>
      <c r="C49" s="3" t="s">
        <v>51</v>
      </c>
      <c r="D49" s="20">
        <v>948</v>
      </c>
      <c r="E49" s="6">
        <f t="shared" si="0"/>
        <v>284.39999999999998</v>
      </c>
      <c r="F49" s="24">
        <v>760.2</v>
      </c>
      <c r="G49" s="36">
        <v>0</v>
      </c>
      <c r="H49" s="29">
        <f t="shared" si="1"/>
        <v>0</v>
      </c>
      <c r="J49" s="44"/>
      <c r="K49" s="48">
        <v>760.2</v>
      </c>
      <c r="L49" s="45"/>
      <c r="M49" s="45"/>
      <c r="N49" s="44"/>
    </row>
    <row r="50" spans="1:14" x14ac:dyDescent="0.25">
      <c r="A50" s="24">
        <v>1013.25</v>
      </c>
      <c r="B50" s="5" t="s">
        <v>13</v>
      </c>
      <c r="C50" s="3" t="s">
        <v>52</v>
      </c>
      <c r="D50" s="20">
        <v>7890</v>
      </c>
      <c r="E50" s="6">
        <f t="shared" si="0"/>
        <v>2367</v>
      </c>
      <c r="F50" s="22">
        <f t="shared" si="2"/>
        <v>2367</v>
      </c>
      <c r="G50" s="37">
        <v>32.700000000000273</v>
      </c>
      <c r="H50" s="29">
        <f t="shared" si="1"/>
        <v>1.3814955640050813E-2</v>
      </c>
      <c r="J50" s="44"/>
      <c r="K50" s="48">
        <v>2334.2999999999997</v>
      </c>
      <c r="L50" s="45"/>
      <c r="M50" s="45"/>
      <c r="N50" s="44"/>
    </row>
    <row r="51" spans="1:14" ht="30" x14ac:dyDescent="0.25">
      <c r="A51" s="24">
        <v>506.1</v>
      </c>
      <c r="B51" s="5" t="s">
        <v>18</v>
      </c>
      <c r="C51" s="3" t="s">
        <v>53</v>
      </c>
      <c r="D51" s="20">
        <v>1</v>
      </c>
      <c r="E51" s="6">
        <f t="shared" si="0"/>
        <v>0.3</v>
      </c>
      <c r="F51" s="24">
        <v>506.1</v>
      </c>
      <c r="G51" s="36">
        <v>0</v>
      </c>
      <c r="H51" s="29">
        <f t="shared" si="1"/>
        <v>0</v>
      </c>
      <c r="J51" s="44"/>
      <c r="K51" s="48">
        <v>506.1</v>
      </c>
      <c r="L51" s="45"/>
      <c r="M51" s="45"/>
      <c r="N51" s="44"/>
    </row>
    <row r="52" spans="1:14" x14ac:dyDescent="0.25">
      <c r="A52" s="24">
        <v>760.2</v>
      </c>
      <c r="B52" s="5" t="s">
        <v>11</v>
      </c>
      <c r="C52" s="3" t="s">
        <v>54</v>
      </c>
      <c r="D52" s="20">
        <v>2199</v>
      </c>
      <c r="E52" s="6">
        <f t="shared" si="0"/>
        <v>659.69999999999993</v>
      </c>
      <c r="F52" s="24">
        <v>760.2</v>
      </c>
      <c r="G52" s="37">
        <v>0</v>
      </c>
      <c r="H52" s="29">
        <f t="shared" si="1"/>
        <v>0</v>
      </c>
      <c r="J52" s="44"/>
      <c r="K52" s="48">
        <v>760.2</v>
      </c>
      <c r="L52" s="45"/>
      <c r="M52" s="45"/>
      <c r="N52" s="44"/>
    </row>
    <row r="53" spans="1:14" x14ac:dyDescent="0.25">
      <c r="A53" s="24">
        <v>16212</v>
      </c>
      <c r="B53" s="7" t="s">
        <v>117</v>
      </c>
      <c r="C53" s="3" t="s">
        <v>55</v>
      </c>
      <c r="D53" s="20">
        <v>122246</v>
      </c>
      <c r="E53" s="6">
        <f t="shared" si="0"/>
        <v>36673.799999999996</v>
      </c>
      <c r="F53" s="22">
        <f t="shared" si="2"/>
        <v>36673.799999999996</v>
      </c>
      <c r="G53" s="36">
        <v>3614.3999999999942</v>
      </c>
      <c r="H53" s="29">
        <f t="shared" si="1"/>
        <v>9.8555371954910445E-2</v>
      </c>
      <c r="J53" s="44"/>
      <c r="K53" s="48">
        <v>33059.4</v>
      </c>
      <c r="L53" s="45"/>
      <c r="M53" s="45"/>
      <c r="N53" s="44"/>
    </row>
    <row r="54" spans="1:14" ht="30" x14ac:dyDescent="0.25">
      <c r="A54" s="24">
        <v>4053</v>
      </c>
      <c r="B54" s="5" t="s">
        <v>15</v>
      </c>
      <c r="C54" s="3" t="s">
        <v>92</v>
      </c>
      <c r="D54" s="20">
        <v>3990</v>
      </c>
      <c r="E54" s="6">
        <f t="shared" si="0"/>
        <v>1197</v>
      </c>
      <c r="F54" s="24">
        <v>4053</v>
      </c>
      <c r="G54" s="37">
        <v>0</v>
      </c>
      <c r="H54" s="29">
        <f t="shared" si="1"/>
        <v>0</v>
      </c>
      <c r="J54" s="44"/>
      <c r="K54" s="48">
        <v>4053</v>
      </c>
      <c r="L54" s="45"/>
      <c r="M54" s="45"/>
      <c r="N54" s="44"/>
    </row>
    <row r="55" spans="1:14" ht="30" x14ac:dyDescent="0.25">
      <c r="A55" s="24">
        <v>506.1</v>
      </c>
      <c r="B55" s="5" t="s">
        <v>18</v>
      </c>
      <c r="C55" s="3" t="s">
        <v>56</v>
      </c>
      <c r="D55" s="20">
        <v>313</v>
      </c>
      <c r="E55" s="6">
        <f t="shared" si="0"/>
        <v>93.899999999999991</v>
      </c>
      <c r="F55" s="24">
        <v>506.1</v>
      </c>
      <c r="G55" s="36">
        <v>0</v>
      </c>
      <c r="H55" s="29">
        <f t="shared" si="1"/>
        <v>0</v>
      </c>
      <c r="J55" s="44"/>
      <c r="K55" s="48">
        <v>506.1</v>
      </c>
      <c r="L55" s="45"/>
      <c r="M55" s="45"/>
      <c r="N55" s="44"/>
    </row>
    <row r="56" spans="1:14" x14ac:dyDescent="0.25">
      <c r="A56" s="24">
        <v>2026.5</v>
      </c>
      <c r="B56" s="5" t="s">
        <v>1</v>
      </c>
      <c r="C56" s="3" t="s">
        <v>57</v>
      </c>
      <c r="D56" s="20">
        <v>663</v>
      </c>
      <c r="E56" s="6">
        <f t="shared" si="0"/>
        <v>198.9</v>
      </c>
      <c r="F56" s="24">
        <v>2026.5</v>
      </c>
      <c r="G56" s="37">
        <v>0</v>
      </c>
      <c r="H56" s="29">
        <f t="shared" si="1"/>
        <v>0</v>
      </c>
      <c r="J56" s="44"/>
      <c r="K56" s="48">
        <v>2026.5</v>
      </c>
      <c r="L56" s="45"/>
      <c r="M56" s="45"/>
      <c r="N56" s="44"/>
    </row>
    <row r="57" spans="1:14" ht="30" x14ac:dyDescent="0.25">
      <c r="A57" s="24">
        <v>760.2</v>
      </c>
      <c r="B57" s="5" t="s">
        <v>11</v>
      </c>
      <c r="C57" s="3" t="s">
        <v>58</v>
      </c>
      <c r="D57" s="20">
        <v>3860</v>
      </c>
      <c r="E57" s="6">
        <f t="shared" si="0"/>
        <v>1158</v>
      </c>
      <c r="F57" s="22">
        <f t="shared" si="2"/>
        <v>1158</v>
      </c>
      <c r="G57" s="36">
        <v>205.5</v>
      </c>
      <c r="H57" s="29">
        <f t="shared" si="1"/>
        <v>0.17746113989637305</v>
      </c>
      <c r="J57" s="44"/>
      <c r="K57" s="48">
        <v>952.5</v>
      </c>
      <c r="L57" s="45"/>
      <c r="M57" s="45"/>
      <c r="N57" s="44"/>
    </row>
    <row r="58" spans="1:14" x14ac:dyDescent="0.25">
      <c r="A58" s="24">
        <v>3039.75</v>
      </c>
      <c r="B58" s="5" t="s">
        <v>6</v>
      </c>
      <c r="C58" s="3" t="s">
        <v>59</v>
      </c>
      <c r="D58" s="20">
        <v>8011</v>
      </c>
      <c r="E58" s="6">
        <f t="shared" si="0"/>
        <v>2403.2999999999997</v>
      </c>
      <c r="F58" s="24">
        <v>3039.75</v>
      </c>
      <c r="G58" s="37">
        <v>0</v>
      </c>
      <c r="H58" s="29">
        <f t="shared" si="1"/>
        <v>0</v>
      </c>
      <c r="J58" s="44"/>
      <c r="K58" s="48">
        <v>3039.75</v>
      </c>
      <c r="L58" s="45"/>
      <c r="M58" s="45"/>
      <c r="N58" s="44"/>
    </row>
    <row r="59" spans="1:14" x14ac:dyDescent="0.25">
      <c r="A59" s="24">
        <v>1013.25</v>
      </c>
      <c r="B59" s="5" t="s">
        <v>13</v>
      </c>
      <c r="C59" s="3" t="s">
        <v>60</v>
      </c>
      <c r="D59" s="20">
        <v>7598</v>
      </c>
      <c r="E59" s="6">
        <f t="shared" si="0"/>
        <v>2279.4</v>
      </c>
      <c r="F59" s="22">
        <f t="shared" si="2"/>
        <v>2279.4</v>
      </c>
      <c r="G59" s="36">
        <v>-44.399999999999636</v>
      </c>
      <c r="H59" s="29">
        <f t="shared" si="1"/>
        <v>-1.9478810213213842E-2</v>
      </c>
      <c r="J59" s="44"/>
      <c r="K59" s="48">
        <v>2323.7999999999997</v>
      </c>
      <c r="L59" s="45"/>
      <c r="M59" s="45"/>
      <c r="N59" s="44"/>
    </row>
    <row r="60" spans="1:14" ht="30" x14ac:dyDescent="0.25">
      <c r="A60" s="24">
        <v>506.1</v>
      </c>
      <c r="B60" s="5" t="s">
        <v>18</v>
      </c>
      <c r="C60" s="3" t="s">
        <v>61</v>
      </c>
      <c r="D60" s="20">
        <v>629</v>
      </c>
      <c r="E60" s="6">
        <f t="shared" si="0"/>
        <v>188.7</v>
      </c>
      <c r="F60" s="24">
        <v>506.1</v>
      </c>
      <c r="G60" s="37">
        <v>0</v>
      </c>
      <c r="H60" s="29">
        <f t="shared" si="1"/>
        <v>0</v>
      </c>
      <c r="J60" s="44"/>
      <c r="K60" s="48">
        <v>506.1</v>
      </c>
      <c r="L60" s="45"/>
      <c r="M60" s="45"/>
      <c r="N60" s="44"/>
    </row>
    <row r="61" spans="1:14" x14ac:dyDescent="0.25">
      <c r="A61" s="24">
        <v>506.1</v>
      </c>
      <c r="B61" s="5" t="s">
        <v>18</v>
      </c>
      <c r="C61" s="1" t="s">
        <v>91</v>
      </c>
      <c r="D61" s="20">
        <v>1173</v>
      </c>
      <c r="E61" s="6">
        <f t="shared" si="0"/>
        <v>351.9</v>
      </c>
      <c r="F61" s="24">
        <v>506.1</v>
      </c>
      <c r="G61" s="36">
        <v>0</v>
      </c>
      <c r="H61" s="29">
        <f t="shared" si="1"/>
        <v>0</v>
      </c>
      <c r="J61" s="44"/>
      <c r="K61" s="48">
        <v>506.1</v>
      </c>
      <c r="L61" s="45"/>
      <c r="M61" s="45"/>
      <c r="N61" s="44"/>
    </row>
    <row r="62" spans="1:14" x14ac:dyDescent="0.25">
      <c r="A62" s="24">
        <v>1013.25</v>
      </c>
      <c r="B62" s="5" t="s">
        <v>13</v>
      </c>
      <c r="C62" s="3" t="s">
        <v>62</v>
      </c>
      <c r="D62" s="20">
        <v>2915</v>
      </c>
      <c r="E62" s="6">
        <f t="shared" si="0"/>
        <v>874.5</v>
      </c>
      <c r="F62" s="24">
        <v>1013.25</v>
      </c>
      <c r="G62" s="37">
        <v>0</v>
      </c>
      <c r="H62" s="29">
        <f t="shared" si="1"/>
        <v>0</v>
      </c>
      <c r="J62" s="44"/>
      <c r="K62" s="48">
        <v>1013.25</v>
      </c>
      <c r="L62" s="45"/>
      <c r="M62" s="45"/>
      <c r="N62" s="44"/>
    </row>
    <row r="63" spans="1:14" x14ac:dyDescent="0.25">
      <c r="A63" s="24">
        <v>760.2</v>
      </c>
      <c r="B63" s="5" t="s">
        <v>11</v>
      </c>
      <c r="C63" s="54" t="s">
        <v>63</v>
      </c>
      <c r="D63" s="20">
        <v>2804</v>
      </c>
      <c r="E63" s="6">
        <f t="shared" si="0"/>
        <v>841.19999999999993</v>
      </c>
      <c r="F63" s="55">
        <f>D63*0.3</f>
        <v>841.19999999999993</v>
      </c>
      <c r="G63" s="36">
        <v>0</v>
      </c>
      <c r="H63" s="29">
        <f t="shared" si="1"/>
        <v>0</v>
      </c>
      <c r="J63" s="44"/>
      <c r="K63" s="48">
        <v>1013.25</v>
      </c>
      <c r="L63" s="45"/>
      <c r="M63" s="45"/>
      <c r="N63" s="44"/>
    </row>
    <row r="64" spans="1:14" x14ac:dyDescent="0.25">
      <c r="A64" s="24">
        <v>506.1</v>
      </c>
      <c r="B64" s="5" t="s">
        <v>18</v>
      </c>
      <c r="C64" s="3" t="s">
        <v>64</v>
      </c>
      <c r="D64" s="20">
        <v>478</v>
      </c>
      <c r="E64" s="6">
        <f t="shared" si="0"/>
        <v>143.4</v>
      </c>
      <c r="F64" s="24">
        <v>506.1</v>
      </c>
      <c r="G64" s="37">
        <v>0</v>
      </c>
      <c r="H64" s="29">
        <f t="shared" si="1"/>
        <v>0</v>
      </c>
      <c r="J64" s="44"/>
      <c r="K64" s="48">
        <v>506.1</v>
      </c>
      <c r="L64" s="45"/>
      <c r="M64" s="45"/>
      <c r="N64" s="44"/>
    </row>
    <row r="65" spans="1:14" x14ac:dyDescent="0.25">
      <c r="A65" s="24">
        <v>760.2</v>
      </c>
      <c r="B65" s="5" t="s">
        <v>11</v>
      </c>
      <c r="C65" s="3" t="s">
        <v>65</v>
      </c>
      <c r="D65" s="20">
        <v>4297</v>
      </c>
      <c r="E65" s="6">
        <f t="shared" si="0"/>
        <v>1289.0999999999999</v>
      </c>
      <c r="F65" s="22">
        <f t="shared" si="2"/>
        <v>1289.0999999999999</v>
      </c>
      <c r="G65" s="36">
        <v>52.5</v>
      </c>
      <c r="H65" s="29">
        <f t="shared" si="1"/>
        <v>4.0726087968350012E-2</v>
      </c>
      <c r="J65" s="44"/>
      <c r="K65" s="48">
        <v>1236.5999999999999</v>
      </c>
      <c r="L65" s="45"/>
      <c r="M65" s="45"/>
      <c r="N65" s="44"/>
    </row>
    <row r="66" spans="1:14" x14ac:dyDescent="0.25">
      <c r="A66" s="24">
        <v>1013.25</v>
      </c>
      <c r="B66" s="5" t="s">
        <v>13</v>
      </c>
      <c r="C66" s="3" t="s">
        <v>66</v>
      </c>
      <c r="D66" s="20">
        <v>5315</v>
      </c>
      <c r="E66" s="6">
        <f t="shared" si="0"/>
        <v>1594.5</v>
      </c>
      <c r="F66" s="22">
        <f t="shared" si="2"/>
        <v>1594.5</v>
      </c>
      <c r="G66" s="37">
        <v>-44.099999999999909</v>
      </c>
      <c r="H66" s="29">
        <f t="shared" si="1"/>
        <v>-2.7657572906867298E-2</v>
      </c>
      <c r="J66" s="44"/>
      <c r="K66" s="48">
        <v>1638.6</v>
      </c>
      <c r="L66" s="45"/>
      <c r="M66" s="45"/>
      <c r="N66" s="44"/>
    </row>
    <row r="67" spans="1:14" ht="45" x14ac:dyDescent="0.25">
      <c r="A67" s="24">
        <v>2026.5</v>
      </c>
      <c r="B67" s="5" t="s">
        <v>1</v>
      </c>
      <c r="C67" s="3" t="s">
        <v>98</v>
      </c>
      <c r="D67" s="20">
        <f>1295+156+133</f>
        <v>1584</v>
      </c>
      <c r="E67" s="6">
        <f t="shared" si="0"/>
        <v>475.2</v>
      </c>
      <c r="F67" s="24">
        <v>2026.5</v>
      </c>
      <c r="G67" s="36">
        <v>0</v>
      </c>
      <c r="H67" s="29">
        <f t="shared" si="1"/>
        <v>0</v>
      </c>
      <c r="J67" s="44"/>
      <c r="K67" s="48">
        <v>2026.5</v>
      </c>
      <c r="L67" s="45"/>
      <c r="M67" s="45"/>
      <c r="N67" s="44"/>
    </row>
    <row r="68" spans="1:14" x14ac:dyDescent="0.25">
      <c r="A68" s="24">
        <v>1013.25</v>
      </c>
      <c r="B68" s="5" t="s">
        <v>13</v>
      </c>
      <c r="C68" s="54" t="s">
        <v>67</v>
      </c>
      <c r="D68" s="20">
        <v>1565</v>
      </c>
      <c r="E68" s="6">
        <f t="shared" si="0"/>
        <v>469.5</v>
      </c>
      <c r="F68" s="24">
        <v>1013.25</v>
      </c>
      <c r="G68" s="37">
        <v>0</v>
      </c>
      <c r="H68" s="29">
        <f t="shared" si="1"/>
        <v>0</v>
      </c>
      <c r="J68" s="44"/>
      <c r="K68" s="48">
        <v>2026.5</v>
      </c>
      <c r="L68" s="45"/>
      <c r="M68" s="45"/>
      <c r="N68" s="44"/>
    </row>
    <row r="69" spans="1:14" ht="30" x14ac:dyDescent="0.25">
      <c r="A69" s="24">
        <v>760.2</v>
      </c>
      <c r="B69" s="5" t="s">
        <v>11</v>
      </c>
      <c r="C69" s="3" t="s">
        <v>68</v>
      </c>
      <c r="D69" s="20">
        <v>2210</v>
      </c>
      <c r="E69" s="6">
        <f t="shared" si="0"/>
        <v>663</v>
      </c>
      <c r="F69" s="24">
        <v>760.2</v>
      </c>
      <c r="G69" s="36">
        <v>0</v>
      </c>
      <c r="H69" s="29">
        <f t="shared" si="1"/>
        <v>0</v>
      </c>
      <c r="J69" s="44"/>
      <c r="K69" s="48">
        <v>760.2</v>
      </c>
      <c r="L69" s="45"/>
      <c r="M69" s="45"/>
      <c r="N69" s="44"/>
    </row>
    <row r="70" spans="1:14" ht="30" x14ac:dyDescent="0.25">
      <c r="A70" s="24">
        <v>506.1</v>
      </c>
      <c r="B70" s="5" t="s">
        <v>18</v>
      </c>
      <c r="C70" s="3" t="s">
        <v>70</v>
      </c>
      <c r="D70" s="20">
        <v>710</v>
      </c>
      <c r="E70" s="6">
        <f t="shared" ref="E70:E89" si="3">0.3*D70</f>
        <v>213</v>
      </c>
      <c r="F70" s="24">
        <v>506.1</v>
      </c>
      <c r="G70" s="37">
        <v>0</v>
      </c>
      <c r="H70" s="29">
        <f t="shared" si="1"/>
        <v>0</v>
      </c>
      <c r="J70" s="44"/>
      <c r="K70" s="48">
        <v>506.1</v>
      </c>
      <c r="L70" s="45"/>
      <c r="M70" s="45"/>
      <c r="N70" s="44"/>
    </row>
    <row r="71" spans="1:14" x14ac:dyDescent="0.25">
      <c r="A71" s="24">
        <v>760.2</v>
      </c>
      <c r="B71" s="5" t="s">
        <v>11</v>
      </c>
      <c r="C71" s="54" t="s">
        <v>71</v>
      </c>
      <c r="D71" s="20">
        <v>2548</v>
      </c>
      <c r="E71" s="6">
        <f t="shared" si="3"/>
        <v>764.4</v>
      </c>
      <c r="F71" s="55">
        <f>D71*0.3</f>
        <v>764.4</v>
      </c>
      <c r="G71" s="36">
        <v>0</v>
      </c>
      <c r="H71" s="29">
        <f t="shared" ref="H71:H89" si="4">G71/F71</f>
        <v>0</v>
      </c>
      <c r="J71" s="44"/>
      <c r="K71" s="48">
        <v>1013.25</v>
      </c>
      <c r="L71" s="45"/>
      <c r="M71" s="45"/>
      <c r="N71" s="44"/>
    </row>
    <row r="72" spans="1:14" x14ac:dyDescent="0.25">
      <c r="A72" s="24">
        <v>760.2</v>
      </c>
      <c r="B72" s="5" t="s">
        <v>11</v>
      </c>
      <c r="C72" s="3" t="s">
        <v>72</v>
      </c>
      <c r="D72" s="20">
        <v>1205</v>
      </c>
      <c r="E72" s="6">
        <f t="shared" si="3"/>
        <v>361.5</v>
      </c>
      <c r="F72" s="24">
        <v>760.2</v>
      </c>
      <c r="G72" s="37">
        <v>0</v>
      </c>
      <c r="H72" s="29">
        <f t="shared" si="4"/>
        <v>0</v>
      </c>
      <c r="J72" s="44"/>
      <c r="K72" s="48">
        <v>760.2</v>
      </c>
      <c r="L72" s="45"/>
      <c r="M72" s="45"/>
      <c r="N72" s="44"/>
    </row>
    <row r="73" spans="1:14" x14ac:dyDescent="0.25">
      <c r="A73" s="24">
        <v>1013.25</v>
      </c>
      <c r="B73" s="5" t="s">
        <v>13</v>
      </c>
      <c r="C73" s="3" t="s">
        <v>73</v>
      </c>
      <c r="D73" s="20">
        <v>6125</v>
      </c>
      <c r="E73" s="6">
        <f t="shared" si="3"/>
        <v>1837.5</v>
      </c>
      <c r="F73" s="22">
        <f t="shared" ref="F73:F89" si="5">0.3*D73</f>
        <v>1837.5</v>
      </c>
      <c r="G73" s="36">
        <v>-9.5999999999999091</v>
      </c>
      <c r="H73" s="29">
        <f t="shared" si="4"/>
        <v>-5.2244897959183179E-3</v>
      </c>
      <c r="J73" s="44"/>
      <c r="K73" s="48">
        <v>1847.1</v>
      </c>
      <c r="L73" s="45"/>
      <c r="M73" s="45"/>
      <c r="N73" s="44"/>
    </row>
    <row r="74" spans="1:14" ht="30" x14ac:dyDescent="0.25">
      <c r="A74" s="24">
        <v>506.1</v>
      </c>
      <c r="B74" s="5" t="s">
        <v>18</v>
      </c>
      <c r="C74" s="54" t="s">
        <v>69</v>
      </c>
      <c r="D74" s="20">
        <v>312</v>
      </c>
      <c r="E74" s="6">
        <f t="shared" si="3"/>
        <v>93.6</v>
      </c>
      <c r="F74" s="24">
        <v>506.1</v>
      </c>
      <c r="G74" s="37">
        <v>0</v>
      </c>
      <c r="H74" s="29">
        <f t="shared" si="4"/>
        <v>0</v>
      </c>
      <c r="J74" s="44"/>
      <c r="K74" s="48">
        <v>760.2</v>
      </c>
      <c r="L74" s="45"/>
      <c r="M74" s="45"/>
      <c r="N74" s="44"/>
    </row>
    <row r="75" spans="1:14" x14ac:dyDescent="0.25">
      <c r="A75" s="24">
        <v>760.2</v>
      </c>
      <c r="B75" s="5" t="s">
        <v>11</v>
      </c>
      <c r="C75" s="3" t="s">
        <v>74</v>
      </c>
      <c r="D75" s="20">
        <v>5623</v>
      </c>
      <c r="E75" s="6">
        <f t="shared" si="3"/>
        <v>1686.8999999999999</v>
      </c>
      <c r="F75" s="22">
        <f t="shared" si="5"/>
        <v>1686.8999999999999</v>
      </c>
      <c r="G75" s="36">
        <v>-94.200000000000045</v>
      </c>
      <c r="H75" s="29">
        <f t="shared" si="4"/>
        <v>-5.5842077182998433E-2</v>
      </c>
      <c r="J75" s="44"/>
      <c r="K75" s="48">
        <v>1781.1</v>
      </c>
      <c r="L75" s="45"/>
      <c r="M75" s="45"/>
      <c r="N75" s="44"/>
    </row>
    <row r="76" spans="1:14" x14ac:dyDescent="0.25">
      <c r="A76" s="24">
        <v>506.1</v>
      </c>
      <c r="B76" s="5" t="s">
        <v>18</v>
      </c>
      <c r="C76" s="3" t="s">
        <v>75</v>
      </c>
      <c r="D76" s="20">
        <v>492</v>
      </c>
      <c r="E76" s="6">
        <f t="shared" si="3"/>
        <v>147.6</v>
      </c>
      <c r="F76" s="24">
        <v>506.1</v>
      </c>
      <c r="G76" s="37">
        <v>0</v>
      </c>
      <c r="H76" s="29">
        <f t="shared" si="4"/>
        <v>0</v>
      </c>
      <c r="J76" s="44"/>
      <c r="K76" s="48">
        <v>506.1</v>
      </c>
      <c r="L76" s="45"/>
      <c r="M76" s="45"/>
      <c r="N76" s="44"/>
    </row>
    <row r="77" spans="1:14" x14ac:dyDescent="0.25">
      <c r="A77" s="24">
        <v>1013.25</v>
      </c>
      <c r="B77" s="5" t="s">
        <v>13</v>
      </c>
      <c r="C77" s="3" t="s">
        <v>76</v>
      </c>
      <c r="D77" s="20">
        <v>4174</v>
      </c>
      <c r="E77" s="6">
        <f t="shared" si="3"/>
        <v>1252.2</v>
      </c>
      <c r="F77" s="22">
        <f t="shared" si="5"/>
        <v>1252.2</v>
      </c>
      <c r="G77" s="36">
        <v>90</v>
      </c>
      <c r="H77" s="29">
        <f t="shared" si="4"/>
        <v>7.1873502635361755E-2</v>
      </c>
      <c r="J77" s="44"/>
      <c r="K77" s="48">
        <v>1162.2</v>
      </c>
      <c r="L77" s="45"/>
      <c r="M77" s="45"/>
      <c r="N77" s="44"/>
    </row>
    <row r="78" spans="1:14" x14ac:dyDescent="0.25">
      <c r="A78" s="24">
        <v>506.1</v>
      </c>
      <c r="B78" s="5" t="s">
        <v>18</v>
      </c>
      <c r="C78" s="54" t="s">
        <v>77</v>
      </c>
      <c r="D78" s="20">
        <v>350</v>
      </c>
      <c r="E78" s="6">
        <f t="shared" si="3"/>
        <v>105</v>
      </c>
      <c r="F78" s="24">
        <v>506.1</v>
      </c>
      <c r="G78" s="37">
        <v>0</v>
      </c>
      <c r="H78" s="29">
        <f t="shared" si="4"/>
        <v>0</v>
      </c>
      <c r="J78" s="44"/>
      <c r="K78" s="48">
        <v>760.2</v>
      </c>
      <c r="L78" s="45"/>
      <c r="M78" s="45"/>
      <c r="N78" s="44"/>
    </row>
    <row r="79" spans="1:14" x14ac:dyDescent="0.25">
      <c r="A79" s="24">
        <v>760.2</v>
      </c>
      <c r="B79" s="5" t="s">
        <v>11</v>
      </c>
      <c r="C79" s="3" t="s">
        <v>78</v>
      </c>
      <c r="D79" s="20">
        <v>2180</v>
      </c>
      <c r="E79" s="6">
        <f t="shared" si="3"/>
        <v>654</v>
      </c>
      <c r="F79" s="24">
        <v>760.2</v>
      </c>
      <c r="G79" s="36">
        <v>0</v>
      </c>
      <c r="H79" s="29">
        <f t="shared" si="4"/>
        <v>0</v>
      </c>
      <c r="J79" s="44"/>
      <c r="K79" s="48">
        <v>760.2</v>
      </c>
      <c r="L79" s="45"/>
      <c r="M79" s="45"/>
      <c r="N79" s="44"/>
    </row>
    <row r="80" spans="1:14" ht="30" x14ac:dyDescent="0.25">
      <c r="A80" s="24">
        <v>760.2</v>
      </c>
      <c r="B80" s="5" t="s">
        <v>11</v>
      </c>
      <c r="C80" s="3" t="s">
        <v>100</v>
      </c>
      <c r="D80" s="20">
        <f>2771+811</f>
        <v>3582</v>
      </c>
      <c r="E80" s="6">
        <f t="shared" si="3"/>
        <v>1074.5999999999999</v>
      </c>
      <c r="F80" s="22">
        <f t="shared" si="5"/>
        <v>1074.5999999999999</v>
      </c>
      <c r="G80" s="37">
        <v>-129.90000000000009</v>
      </c>
      <c r="H80" s="29">
        <f t="shared" si="4"/>
        <v>-0.1208821887213848</v>
      </c>
      <c r="J80" s="44"/>
      <c r="K80" s="48">
        <v>1204.5</v>
      </c>
      <c r="L80" s="45"/>
      <c r="M80" s="45"/>
      <c r="N80" s="44"/>
    </row>
    <row r="81" spans="1:14" x14ac:dyDescent="0.25">
      <c r="A81" s="24">
        <v>506.1</v>
      </c>
      <c r="B81" s="5" t="s">
        <v>18</v>
      </c>
      <c r="C81" s="3" t="s">
        <v>79</v>
      </c>
      <c r="D81" s="20">
        <v>1157</v>
      </c>
      <c r="E81" s="6">
        <f t="shared" si="3"/>
        <v>347.09999999999997</v>
      </c>
      <c r="F81" s="24">
        <v>506.1</v>
      </c>
      <c r="G81" s="36">
        <v>0</v>
      </c>
      <c r="H81" s="29">
        <f t="shared" si="4"/>
        <v>0</v>
      </c>
      <c r="J81" s="44"/>
      <c r="K81" s="48">
        <v>506.1</v>
      </c>
      <c r="L81" s="45"/>
      <c r="M81" s="45"/>
      <c r="N81" s="44"/>
    </row>
    <row r="82" spans="1:14" ht="45" x14ac:dyDescent="0.25">
      <c r="A82" s="24">
        <v>506.1</v>
      </c>
      <c r="B82" s="5" t="s">
        <v>18</v>
      </c>
      <c r="C82" s="3" t="s">
        <v>96</v>
      </c>
      <c r="D82" s="20">
        <v>341</v>
      </c>
      <c r="E82" s="6">
        <f t="shared" si="3"/>
        <v>102.3</v>
      </c>
      <c r="F82" s="24">
        <v>506.1</v>
      </c>
      <c r="G82" s="37">
        <v>0</v>
      </c>
      <c r="H82" s="29">
        <f t="shared" si="4"/>
        <v>0</v>
      </c>
      <c r="J82" s="44"/>
      <c r="K82" s="48">
        <v>506.1</v>
      </c>
      <c r="L82" s="45"/>
      <c r="M82" s="45"/>
      <c r="N82" s="44"/>
    </row>
    <row r="83" spans="1:14" ht="30" x14ac:dyDescent="0.25">
      <c r="A83" s="24">
        <v>4053</v>
      </c>
      <c r="B83" s="5" t="s">
        <v>15</v>
      </c>
      <c r="C83" s="3" t="s">
        <v>90</v>
      </c>
      <c r="D83" s="20">
        <f>283+3935+581+135</f>
        <v>4934</v>
      </c>
      <c r="E83" s="6">
        <f t="shared" si="3"/>
        <v>1480.2</v>
      </c>
      <c r="F83" s="24">
        <v>4053</v>
      </c>
      <c r="G83" s="36">
        <v>0</v>
      </c>
      <c r="H83" s="29">
        <f t="shared" si="4"/>
        <v>0</v>
      </c>
      <c r="J83" s="44"/>
      <c r="K83" s="48">
        <v>4053</v>
      </c>
      <c r="L83" s="45"/>
      <c r="M83" s="45"/>
      <c r="N83" s="44"/>
    </row>
    <row r="84" spans="1:14" x14ac:dyDescent="0.25">
      <c r="A84" s="24">
        <v>506.1</v>
      </c>
      <c r="B84" s="5" t="s">
        <v>18</v>
      </c>
      <c r="C84" s="3" t="s">
        <v>80</v>
      </c>
      <c r="D84" s="20">
        <v>2436</v>
      </c>
      <c r="E84" s="6">
        <f t="shared" si="3"/>
        <v>730.8</v>
      </c>
      <c r="F84" s="22">
        <f t="shared" si="5"/>
        <v>730.8</v>
      </c>
      <c r="G84" s="37">
        <v>80.699999999999932</v>
      </c>
      <c r="H84" s="29">
        <f t="shared" si="4"/>
        <v>0.11042692939244654</v>
      </c>
      <c r="J84" s="44"/>
      <c r="K84" s="48">
        <v>650.1</v>
      </c>
      <c r="L84" s="45"/>
      <c r="M84" s="45"/>
      <c r="N84" s="44"/>
    </row>
    <row r="85" spans="1:14" x14ac:dyDescent="0.25">
      <c r="A85" s="24">
        <v>506.1</v>
      </c>
      <c r="B85" s="5" t="s">
        <v>18</v>
      </c>
      <c r="C85" s="3" t="s">
        <v>81</v>
      </c>
      <c r="D85" s="20">
        <v>349</v>
      </c>
      <c r="E85" s="6">
        <f t="shared" si="3"/>
        <v>104.7</v>
      </c>
      <c r="F85" s="24">
        <v>506.1</v>
      </c>
      <c r="G85" s="36">
        <v>0</v>
      </c>
      <c r="H85" s="29">
        <f t="shared" si="4"/>
        <v>0</v>
      </c>
      <c r="J85" s="44"/>
      <c r="K85" s="48">
        <v>506.1</v>
      </c>
      <c r="L85" s="45"/>
      <c r="M85" s="45"/>
      <c r="N85" s="44"/>
    </row>
    <row r="86" spans="1:14" x14ac:dyDescent="0.25">
      <c r="A86" s="24">
        <v>1013.25</v>
      </c>
      <c r="B86" s="5" t="s">
        <v>13</v>
      </c>
      <c r="C86" s="3" t="s">
        <v>82</v>
      </c>
      <c r="D86" s="20">
        <v>871</v>
      </c>
      <c r="E86" s="6">
        <f t="shared" si="3"/>
        <v>261.3</v>
      </c>
      <c r="F86" s="24">
        <v>1013.25</v>
      </c>
      <c r="G86" s="37">
        <v>0</v>
      </c>
      <c r="H86" s="29">
        <f t="shared" si="4"/>
        <v>0</v>
      </c>
      <c r="J86" s="44"/>
      <c r="K86" s="48">
        <v>760.2</v>
      </c>
      <c r="L86" s="45"/>
      <c r="M86" s="45"/>
      <c r="N86" s="44"/>
    </row>
    <row r="87" spans="1:14" x14ac:dyDescent="0.25">
      <c r="A87" s="24">
        <v>2026.5</v>
      </c>
      <c r="B87" s="5" t="s">
        <v>1</v>
      </c>
      <c r="C87" s="3" t="s">
        <v>83</v>
      </c>
      <c r="D87" s="20">
        <v>7195</v>
      </c>
      <c r="E87" s="6">
        <f t="shared" si="3"/>
        <v>2158.5</v>
      </c>
      <c r="F87" s="22">
        <f t="shared" si="5"/>
        <v>2158.5</v>
      </c>
      <c r="G87" s="36">
        <v>132</v>
      </c>
      <c r="H87" s="29">
        <f t="shared" si="4"/>
        <v>6.1153578874218205E-2</v>
      </c>
      <c r="J87" s="44"/>
      <c r="K87" s="48">
        <v>2026.5</v>
      </c>
      <c r="L87" s="45"/>
      <c r="M87" s="45"/>
      <c r="N87" s="44"/>
    </row>
    <row r="88" spans="1:14" x14ac:dyDescent="0.25">
      <c r="A88" s="24">
        <v>506.1</v>
      </c>
      <c r="B88" s="5" t="s">
        <v>18</v>
      </c>
      <c r="C88" s="3" t="s">
        <v>84</v>
      </c>
      <c r="D88" s="20">
        <v>814</v>
      </c>
      <c r="E88" s="6">
        <f t="shared" si="3"/>
        <v>244.2</v>
      </c>
      <c r="F88" s="24">
        <v>506.1</v>
      </c>
      <c r="G88" s="37">
        <v>0</v>
      </c>
      <c r="H88" s="29">
        <f t="shared" si="4"/>
        <v>0</v>
      </c>
      <c r="J88" s="44"/>
      <c r="K88" s="48">
        <v>506.1</v>
      </c>
      <c r="L88" s="45"/>
      <c r="M88" s="45"/>
      <c r="N88" s="44"/>
    </row>
    <row r="89" spans="1:14" x14ac:dyDescent="0.25">
      <c r="A89" s="24">
        <v>1013.25</v>
      </c>
      <c r="B89" s="5" t="s">
        <v>13</v>
      </c>
      <c r="C89" s="3" t="s">
        <v>85</v>
      </c>
      <c r="D89" s="20">
        <v>4671</v>
      </c>
      <c r="E89" s="6">
        <f t="shared" si="3"/>
        <v>1401.3</v>
      </c>
      <c r="F89" s="22">
        <f t="shared" si="5"/>
        <v>1401.3</v>
      </c>
      <c r="G89" s="36">
        <v>186.29999999999995</v>
      </c>
      <c r="H89" s="29">
        <f t="shared" si="4"/>
        <v>0.13294797687861268</v>
      </c>
      <c r="J89" s="44"/>
      <c r="K89" s="48">
        <v>1215</v>
      </c>
      <c r="L89" s="45"/>
      <c r="M89" s="45"/>
      <c r="N89" s="44"/>
    </row>
    <row r="90" spans="1:14" x14ac:dyDescent="0.25">
      <c r="A90" s="9">
        <f>SUM(A5:A89)</f>
        <v>159072.90000000014</v>
      </c>
      <c r="B90" s="10"/>
      <c r="C90" s="8" t="s">
        <v>86</v>
      </c>
      <c r="D90" s="21">
        <f>SUM(D4:D89)</f>
        <v>766972</v>
      </c>
      <c r="E90" s="21"/>
      <c r="F90" s="11">
        <f>SUM(F4:F89)</f>
        <v>255669.00000000006</v>
      </c>
      <c r="G90" s="38">
        <v>13366.199999999992</v>
      </c>
      <c r="H90" s="17"/>
      <c r="K90" s="38">
        <v>243522.9000000002</v>
      </c>
      <c r="L90" s="45"/>
      <c r="M90" s="45"/>
    </row>
    <row r="91" spans="1:14" x14ac:dyDescent="0.25">
      <c r="F91" s="30">
        <v>-243522.9</v>
      </c>
    </row>
    <row r="92" spans="1:14" x14ac:dyDescent="0.25">
      <c r="F92" s="2">
        <f>SUM(F90:F91)</f>
        <v>12146.100000000064</v>
      </c>
    </row>
    <row r="93" spans="1:14" x14ac:dyDescent="0.25">
      <c r="D93" s="2"/>
      <c r="E93" s="2"/>
      <c r="F93" s="2"/>
      <c r="H93" s="2"/>
    </row>
    <row r="94" spans="1:14" x14ac:dyDescent="0.25">
      <c r="D94" s="2"/>
      <c r="E94" s="2"/>
      <c r="F94" s="2"/>
    </row>
    <row r="95" spans="1:14" x14ac:dyDescent="0.25">
      <c r="C95" s="50">
        <v>256889.10000000012</v>
      </c>
      <c r="D95" s="51" t="s">
        <v>111</v>
      </c>
      <c r="E95" s="51"/>
      <c r="F95" s="51"/>
      <c r="G95" s="52"/>
      <c r="H95"/>
    </row>
    <row r="96" spans="1:14" x14ac:dyDescent="0.25">
      <c r="C96" s="50">
        <v>243522.9000000002</v>
      </c>
      <c r="D96" s="17" t="s">
        <v>112</v>
      </c>
      <c r="E96" s="17"/>
      <c r="F96" s="51"/>
      <c r="G96" s="52"/>
      <c r="H96"/>
    </row>
    <row r="97" spans="3:8" x14ac:dyDescent="0.25">
      <c r="C97" s="49"/>
      <c r="F97"/>
      <c r="G97" s="35"/>
      <c r="H97"/>
    </row>
    <row r="98" spans="3:8" x14ac:dyDescent="0.25">
      <c r="C98" s="50">
        <v>13366.200000000128</v>
      </c>
      <c r="D98" s="51" t="s">
        <v>113</v>
      </c>
      <c r="E98" s="51"/>
      <c r="F98" s="51"/>
      <c r="G98" s="52"/>
      <c r="H98" s="51"/>
    </row>
    <row r="99" spans="3:8" x14ac:dyDescent="0.25">
      <c r="D99"/>
      <c r="E99"/>
      <c r="F99"/>
      <c r="G99" s="35"/>
      <c r="H99"/>
    </row>
    <row r="100" spans="3:8" x14ac:dyDescent="0.25">
      <c r="D100"/>
      <c r="E100"/>
      <c r="F100"/>
      <c r="G100" s="35"/>
      <c r="H100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topLeftCell="A64" workbookViewId="0">
      <selection activeCell="A84" sqref="A84"/>
    </sheetView>
  </sheetViews>
  <sheetFormatPr defaultRowHeight="15" x14ac:dyDescent="0.25"/>
  <sheetData>
    <row r="1" spans="1:2" x14ac:dyDescent="0.25">
      <c r="A1">
        <v>2298.7200000000003</v>
      </c>
    </row>
    <row r="2" spans="1:2" x14ac:dyDescent="0.25">
      <c r="A2">
        <v>919.5</v>
      </c>
      <c r="B2" t="s">
        <v>88</v>
      </c>
    </row>
    <row r="3" spans="1:2" x14ac:dyDescent="0.25">
      <c r="A3">
        <v>1830.2640000000001</v>
      </c>
    </row>
    <row r="4" spans="1:2" x14ac:dyDescent="0.25">
      <c r="A4">
        <v>17833.2</v>
      </c>
    </row>
    <row r="5" spans="1:2" x14ac:dyDescent="0.25">
      <c r="A5">
        <v>2799.9180000000001</v>
      </c>
    </row>
    <row r="6" spans="1:2" x14ac:dyDescent="0.25">
      <c r="A6">
        <v>727.43399999999997</v>
      </c>
    </row>
    <row r="7" spans="1:2" x14ac:dyDescent="0.25">
      <c r="A7">
        <v>9376.86</v>
      </c>
    </row>
    <row r="8" spans="1:2" x14ac:dyDescent="0.25">
      <c r="A8">
        <v>416.52</v>
      </c>
    </row>
    <row r="9" spans="1:2" x14ac:dyDescent="0.25">
      <c r="A9">
        <v>423.39</v>
      </c>
    </row>
    <row r="10" spans="1:2" x14ac:dyDescent="0.25">
      <c r="A10">
        <v>4458.3</v>
      </c>
    </row>
    <row r="11" spans="1:2" x14ac:dyDescent="0.25">
      <c r="A11">
        <v>766.65</v>
      </c>
    </row>
    <row r="12" spans="1:2" x14ac:dyDescent="0.25">
      <c r="A12">
        <v>530</v>
      </c>
    </row>
    <row r="13" spans="1:2" x14ac:dyDescent="0.25">
      <c r="A13">
        <v>590.54399999999998</v>
      </c>
    </row>
    <row r="14" spans="1:2" x14ac:dyDescent="0.25">
      <c r="A14">
        <v>836</v>
      </c>
    </row>
    <row r="15" spans="1:2" x14ac:dyDescent="0.25">
      <c r="A15">
        <v>687.678</v>
      </c>
    </row>
    <row r="16" spans="1:2" x14ac:dyDescent="0.25">
      <c r="A16">
        <v>530.09400000000005</v>
      </c>
    </row>
    <row r="17" spans="1:1" x14ac:dyDescent="0.25">
      <c r="A17">
        <v>560.09400000000005</v>
      </c>
    </row>
    <row r="18" spans="1:1" x14ac:dyDescent="0.25">
      <c r="A18">
        <v>811.2</v>
      </c>
    </row>
    <row r="19" spans="1:1" x14ac:dyDescent="0.25">
      <c r="A19">
        <v>391.69800000000004</v>
      </c>
    </row>
    <row r="20" spans="1:1" x14ac:dyDescent="0.25">
      <c r="A20">
        <v>156.17400000000001</v>
      </c>
    </row>
    <row r="21" spans="1:1" x14ac:dyDescent="0.25">
      <c r="A21">
        <v>836</v>
      </c>
    </row>
    <row r="22" spans="1:1" x14ac:dyDescent="0.25">
      <c r="A22">
        <v>1063</v>
      </c>
    </row>
    <row r="23" spans="1:1" x14ac:dyDescent="0.25">
      <c r="A23">
        <v>435.654</v>
      </c>
    </row>
    <row r="24" spans="1:1" x14ac:dyDescent="0.25">
      <c r="A24">
        <v>836</v>
      </c>
    </row>
    <row r="25" spans="1:1" x14ac:dyDescent="0.25">
      <c r="A25">
        <v>1206.2160000000001</v>
      </c>
    </row>
    <row r="26" spans="1:1" x14ac:dyDescent="0.25">
      <c r="A26">
        <v>1292.904</v>
      </c>
    </row>
    <row r="27" spans="1:1" x14ac:dyDescent="0.25">
      <c r="A27">
        <v>800</v>
      </c>
    </row>
    <row r="28" spans="1:1" x14ac:dyDescent="0.25">
      <c r="A28">
        <v>7802.0249999999996</v>
      </c>
    </row>
    <row r="29" spans="1:1" x14ac:dyDescent="0.25">
      <c r="A29">
        <v>556.6</v>
      </c>
    </row>
    <row r="30" spans="1:1" x14ac:dyDescent="0.25">
      <c r="A30">
        <v>1517.8500000000001</v>
      </c>
    </row>
    <row r="31" spans="1:1" x14ac:dyDescent="0.25">
      <c r="A31">
        <v>1114.3</v>
      </c>
    </row>
    <row r="32" spans="1:1" x14ac:dyDescent="0.25">
      <c r="A32">
        <v>503.166</v>
      </c>
    </row>
    <row r="33" spans="1:1" x14ac:dyDescent="0.25">
      <c r="A33">
        <v>8916.6</v>
      </c>
    </row>
    <row r="34" spans="1:1" x14ac:dyDescent="0.25">
      <c r="A34">
        <v>1063</v>
      </c>
    </row>
    <row r="35" spans="1:1" x14ac:dyDescent="0.25">
      <c r="A35">
        <v>388.81799999999998</v>
      </c>
    </row>
    <row r="36" spans="1:1" x14ac:dyDescent="0.25">
      <c r="A36">
        <v>551.85599999999999</v>
      </c>
    </row>
    <row r="37" spans="1:1" x14ac:dyDescent="0.25">
      <c r="A37">
        <v>1225.2719999999999</v>
      </c>
    </row>
    <row r="38" spans="1:1" x14ac:dyDescent="0.25">
      <c r="A38">
        <v>8916.6</v>
      </c>
    </row>
    <row r="39" spans="1:1" x14ac:dyDescent="0.25">
      <c r="A39">
        <v>1826.232</v>
      </c>
    </row>
    <row r="40" spans="1:1" x14ac:dyDescent="0.25">
      <c r="A40">
        <v>2319.1979999999999</v>
      </c>
    </row>
    <row r="41" spans="1:1" x14ac:dyDescent="0.25">
      <c r="A41">
        <v>2229.6999999999998</v>
      </c>
    </row>
    <row r="42" spans="1:1" x14ac:dyDescent="0.25">
      <c r="A42">
        <v>918.06600000000003</v>
      </c>
    </row>
    <row r="43" spans="1:1" x14ac:dyDescent="0.25">
      <c r="A43">
        <v>836</v>
      </c>
    </row>
    <row r="44" spans="1:1" x14ac:dyDescent="0.25">
      <c r="A44">
        <v>427.60200000000003</v>
      </c>
    </row>
    <row r="45" spans="1:1" x14ac:dyDescent="0.25">
      <c r="A45">
        <v>1114.3</v>
      </c>
    </row>
    <row r="46" spans="1:1" x14ac:dyDescent="0.25">
      <c r="A46">
        <v>531</v>
      </c>
    </row>
    <row r="47" spans="1:1" x14ac:dyDescent="0.25">
      <c r="A47">
        <v>511.03199999999998</v>
      </c>
    </row>
    <row r="48" spans="1:1" x14ac:dyDescent="0.25">
      <c r="A48">
        <v>16805.010000000002</v>
      </c>
    </row>
    <row r="49" spans="1:2" x14ac:dyDescent="0.25">
      <c r="A49">
        <v>4255</v>
      </c>
    </row>
    <row r="50" spans="1:2" x14ac:dyDescent="0.25">
      <c r="A50">
        <v>531</v>
      </c>
    </row>
    <row r="51" spans="1:2" x14ac:dyDescent="0.25">
      <c r="A51">
        <v>1063</v>
      </c>
    </row>
    <row r="52" spans="1:2" x14ac:dyDescent="0.25">
      <c r="A52">
        <v>836</v>
      </c>
    </row>
    <row r="53" spans="1:2" x14ac:dyDescent="0.25">
      <c r="A53">
        <v>3249.6959999999999</v>
      </c>
    </row>
    <row r="54" spans="1:2" x14ac:dyDescent="0.25">
      <c r="A54">
        <v>1724.8920000000001</v>
      </c>
    </row>
    <row r="55" spans="1:2" x14ac:dyDescent="0.25">
      <c r="A55">
        <v>231.48000000000002</v>
      </c>
    </row>
    <row r="56" spans="1:2" x14ac:dyDescent="0.25">
      <c r="A56">
        <v>630.96600000000001</v>
      </c>
    </row>
    <row r="57" spans="1:2" x14ac:dyDescent="0.25">
      <c r="A57">
        <v>653.55000000000007</v>
      </c>
    </row>
    <row r="58" spans="1:2" x14ac:dyDescent="0.25">
      <c r="A58">
        <v>275.70600000000002</v>
      </c>
    </row>
    <row r="59" spans="1:2" x14ac:dyDescent="0.25">
      <c r="A59">
        <v>836</v>
      </c>
    </row>
    <row r="60" spans="1:2" x14ac:dyDescent="0.25">
      <c r="A60">
        <v>1088.364</v>
      </c>
    </row>
    <row r="61" spans="1:2" x14ac:dyDescent="0.25">
      <c r="A61">
        <v>1114.3</v>
      </c>
    </row>
    <row r="62" spans="1:2" x14ac:dyDescent="0.25">
      <c r="A62">
        <v>919.5</v>
      </c>
      <c r="B62" t="s">
        <v>87</v>
      </c>
    </row>
    <row r="63" spans="1:2" x14ac:dyDescent="0.25">
      <c r="A63">
        <v>678.45600000000002</v>
      </c>
    </row>
    <row r="64" spans="1:2" x14ac:dyDescent="0.25">
      <c r="A64">
        <v>83.478000000000009</v>
      </c>
    </row>
    <row r="65" spans="1:1" x14ac:dyDescent="0.25">
      <c r="A65">
        <v>531</v>
      </c>
    </row>
    <row r="66" spans="1:1" x14ac:dyDescent="0.25">
      <c r="A66">
        <v>963.15</v>
      </c>
    </row>
    <row r="67" spans="1:1" x14ac:dyDescent="0.25">
      <c r="A67">
        <v>379.53000000000003</v>
      </c>
    </row>
    <row r="68" spans="1:1" x14ac:dyDescent="0.25">
      <c r="A68">
        <v>1114.3</v>
      </c>
    </row>
    <row r="69" spans="1:1" x14ac:dyDescent="0.25">
      <c r="A69">
        <v>836</v>
      </c>
    </row>
    <row r="70" spans="1:1" x14ac:dyDescent="0.25">
      <c r="A70">
        <v>531</v>
      </c>
    </row>
    <row r="71" spans="1:1" x14ac:dyDescent="0.25">
      <c r="A71">
        <v>622.53</v>
      </c>
    </row>
    <row r="72" spans="1:1" x14ac:dyDescent="0.25">
      <c r="A72">
        <v>836</v>
      </c>
    </row>
    <row r="73" spans="1:1" x14ac:dyDescent="0.25">
      <c r="A73">
        <v>443.03399999999999</v>
      </c>
    </row>
    <row r="74" spans="1:1" x14ac:dyDescent="0.25">
      <c r="A74">
        <v>799.05600000000004</v>
      </c>
    </row>
    <row r="75" spans="1:1" x14ac:dyDescent="0.25">
      <c r="A75">
        <v>282.108</v>
      </c>
    </row>
    <row r="76" spans="1:1" x14ac:dyDescent="0.25">
      <c r="A76">
        <v>531</v>
      </c>
    </row>
    <row r="77" spans="1:1" x14ac:dyDescent="0.25">
      <c r="A77">
        <v>4255</v>
      </c>
    </row>
    <row r="78" spans="1:1" x14ac:dyDescent="0.25">
      <c r="A78">
        <v>375.81</v>
      </c>
    </row>
    <row r="79" spans="1:1" x14ac:dyDescent="0.25">
      <c r="A79">
        <v>121.70400000000001</v>
      </c>
    </row>
    <row r="80" spans="1:1" x14ac:dyDescent="0.25">
      <c r="A80">
        <v>868.82400000000007</v>
      </c>
    </row>
    <row r="81" spans="1:1" x14ac:dyDescent="0.25">
      <c r="A81">
        <v>1383.972</v>
      </c>
    </row>
    <row r="82" spans="1:1" x14ac:dyDescent="0.25">
      <c r="A82">
        <v>586.41600000000005</v>
      </c>
    </row>
    <row r="83" spans="1:1" x14ac:dyDescent="0.25">
      <c r="A83">
        <v>629.71799999999996</v>
      </c>
    </row>
    <row r="84" spans="1:1" x14ac:dyDescent="0.25">
      <c r="A84">
        <f>SUM(A1:A83)</f>
        <v>147749.77900000004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Orban, Cara</cp:lastModifiedBy>
  <cp:lastPrinted>2016-08-20T21:34:31Z</cp:lastPrinted>
  <dcterms:created xsi:type="dcterms:W3CDTF">2016-02-24T16:21:03Z</dcterms:created>
  <dcterms:modified xsi:type="dcterms:W3CDTF">2018-04-06T22:09:56Z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92ac5104d800431787bcdf5d56517a97</vt:lpwstr>
  </property>
</Properties>
</file>