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576" windowHeight="11388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77" i="1" l="1"/>
  <c r="F77" i="1" s="1"/>
  <c r="E15" i="1"/>
  <c r="F15" i="1" s="1"/>
  <c r="G15" i="1" s="1"/>
  <c r="E64" i="1"/>
  <c r="E36" i="1"/>
  <c r="F36" i="1" s="1"/>
  <c r="H36" i="1" s="1"/>
  <c r="F6" i="1"/>
  <c r="F7" i="1"/>
  <c r="F9" i="1"/>
  <c r="F10" i="1"/>
  <c r="G10" i="1" s="1"/>
  <c r="F12" i="1"/>
  <c r="G13" i="1"/>
  <c r="F16" i="1"/>
  <c r="G16" i="1" s="1"/>
  <c r="G17" i="1"/>
  <c r="F20" i="1"/>
  <c r="G24" i="1"/>
  <c r="F27" i="1"/>
  <c r="F28" i="1"/>
  <c r="G29" i="1"/>
  <c r="F30" i="1"/>
  <c r="H31" i="1"/>
  <c r="F32" i="1"/>
  <c r="G33" i="1"/>
  <c r="F35" i="1"/>
  <c r="F37" i="1"/>
  <c r="G38" i="1"/>
  <c r="F39" i="1"/>
  <c r="F40" i="1"/>
  <c r="F41" i="1"/>
  <c r="F42" i="1"/>
  <c r="G42" i="1" s="1"/>
  <c r="F44" i="1"/>
  <c r="G46" i="1"/>
  <c r="F47" i="1"/>
  <c r="F50" i="1"/>
  <c r="G52" i="1"/>
  <c r="F54" i="1"/>
  <c r="F56" i="1"/>
  <c r="G59" i="1"/>
  <c r="G61" i="1"/>
  <c r="F62" i="1"/>
  <c r="F63" i="1"/>
  <c r="G65" i="1"/>
  <c r="G67" i="1"/>
  <c r="G69" i="1"/>
  <c r="F70" i="1"/>
  <c r="G71" i="1"/>
  <c r="F72" i="1"/>
  <c r="F74" i="1"/>
  <c r="G74" i="1" s="1"/>
  <c r="G79" i="1"/>
  <c r="F81" i="1"/>
  <c r="F86" i="1"/>
  <c r="G4" i="1"/>
  <c r="G5" i="1"/>
  <c r="G8" i="1"/>
  <c r="G11" i="1"/>
  <c r="G14" i="1"/>
  <c r="G18" i="1"/>
  <c r="G19" i="1"/>
  <c r="G21" i="1"/>
  <c r="G22" i="1"/>
  <c r="G23" i="1"/>
  <c r="G25" i="1"/>
  <c r="G31" i="1"/>
  <c r="G34" i="1"/>
  <c r="G43" i="1"/>
  <c r="G45" i="1"/>
  <c r="G48" i="1"/>
  <c r="G49" i="1"/>
  <c r="G51" i="1"/>
  <c r="G53" i="1"/>
  <c r="G55" i="1"/>
  <c r="G57" i="1"/>
  <c r="G60" i="1"/>
  <c r="G64" i="1"/>
  <c r="G66" i="1"/>
  <c r="G68" i="1"/>
  <c r="G73" i="1"/>
  <c r="G75" i="1"/>
  <c r="G76" i="1"/>
  <c r="G78" i="1"/>
  <c r="G80" i="1"/>
  <c r="G82" i="1"/>
  <c r="G83" i="1"/>
  <c r="G84" i="1"/>
  <c r="G85" i="1"/>
  <c r="G36" i="1" l="1"/>
  <c r="G26" i="1"/>
  <c r="F3" i="1"/>
  <c r="G12" i="1" l="1"/>
  <c r="H12" i="1"/>
  <c r="H81" i="1"/>
  <c r="G81" i="1"/>
  <c r="H63" i="1"/>
  <c r="G63" i="1"/>
  <c r="G50" i="1"/>
  <c r="H50" i="1"/>
  <c r="H40" i="1"/>
  <c r="G40" i="1"/>
  <c r="G35" i="1"/>
  <c r="H35" i="1"/>
  <c r="H27" i="1"/>
  <c r="G27" i="1"/>
  <c r="H9" i="1"/>
  <c r="G9" i="1"/>
  <c r="H77" i="1"/>
  <c r="G77" i="1"/>
  <c r="H62" i="1"/>
  <c r="G62" i="1"/>
  <c r="H47" i="1"/>
  <c r="G47" i="1"/>
  <c r="H39" i="1"/>
  <c r="G39" i="1"/>
  <c r="H32" i="1"/>
  <c r="G32" i="1"/>
  <c r="G7" i="1"/>
  <c r="H7" i="1"/>
  <c r="H3" i="1"/>
  <c r="G3" i="1"/>
  <c r="G72" i="1"/>
  <c r="H72" i="1"/>
  <c r="G56" i="1"/>
  <c r="H56" i="1"/>
  <c r="H44" i="1"/>
  <c r="G44" i="1"/>
  <c r="G37" i="1"/>
  <c r="H37" i="1"/>
  <c r="G30" i="1"/>
  <c r="H30" i="1"/>
  <c r="H20" i="1"/>
  <c r="G20" i="1"/>
  <c r="H6" i="1"/>
  <c r="G6" i="1"/>
  <c r="H86" i="1"/>
  <c r="G86" i="1"/>
  <c r="G70" i="1"/>
  <c r="H70" i="1"/>
  <c r="H54" i="1"/>
  <c r="G54" i="1"/>
  <c r="H41" i="1"/>
  <c r="G41" i="1"/>
  <c r="H28" i="1"/>
  <c r="G28" i="1"/>
  <c r="F87" i="1"/>
  <c r="A84" i="2"/>
  <c r="G87" i="1" l="1"/>
  <c r="C87" i="1"/>
</calcChain>
</file>

<file path=xl/sharedStrings.xml><?xml version="1.0" encoding="utf-8"?>
<sst xmlns="http://schemas.openxmlformats.org/spreadsheetml/2006/main" count="348" uniqueCount="140">
  <si>
    <t>Belgrade Community Library</t>
  </si>
  <si>
    <t>Two (4,000-7,999 patrons)</t>
  </si>
  <si>
    <t>Bicentennial Library of Colstrip</t>
  </si>
  <si>
    <t>Big Horn County Public Library</t>
  </si>
  <si>
    <t>Billings Public Library</t>
  </si>
  <si>
    <t>Sixteen (60,000-63,999 patrons)</t>
  </si>
  <si>
    <t>Bitterroot Public Library</t>
  </si>
  <si>
    <t>Three (8,000-11,999 patrons)</t>
  </si>
  <si>
    <t>Blaine County Library</t>
  </si>
  <si>
    <t>Tier One-B (1,000-1,999 patrons)</t>
  </si>
  <si>
    <t>Bozeman Public Library</t>
  </si>
  <si>
    <t>Twelve (44,000-47,999 patrons)</t>
  </si>
  <si>
    <t>Bridger Public Library</t>
  </si>
  <si>
    <t>One-B (1,000-1,999 patrons)</t>
  </si>
  <si>
    <t>Broadwater School and Community Library</t>
  </si>
  <si>
    <t>One-C (2,000-3,999 patrons)</t>
  </si>
  <si>
    <t>Butte-Silver Bow Public Library</t>
  </si>
  <si>
    <t>Four (12,000-15,999 patrons)</t>
  </si>
  <si>
    <t>Carnegie Public Library</t>
  </si>
  <si>
    <t>Chief Dull Knife College: Dr. John Woodenlegs Memorial Library</t>
  </si>
  <si>
    <t>One-A (0-999 patrons)</t>
  </si>
  <si>
    <t>Choteau/Teton Public Library</t>
  </si>
  <si>
    <t>Chouteau County Library</t>
  </si>
  <si>
    <t>Conrad Public Library</t>
  </si>
  <si>
    <t>Daniels County Library</t>
  </si>
  <si>
    <t>Darby Community Public Library</t>
  </si>
  <si>
    <t>Dillon Public Library</t>
  </si>
  <si>
    <t>Drummond School &amp; Community Library</t>
  </si>
  <si>
    <t>Ekalaka Public Library</t>
  </si>
  <si>
    <t>Fallon County Library</t>
  </si>
  <si>
    <t>Fort Peck Tribal Library</t>
  </si>
  <si>
    <t>George McCone Memorial County Library</t>
  </si>
  <si>
    <t>Glacier County Library</t>
  </si>
  <si>
    <t>Glasgow City-County Library</t>
  </si>
  <si>
    <t>Glendive Public Library</t>
  </si>
  <si>
    <t>Great Falls College MSU Weaver Library</t>
  </si>
  <si>
    <t>Great Falls Public Library</t>
  </si>
  <si>
    <t>Seven (24,000-27,999 patrons)</t>
  </si>
  <si>
    <t>Harlowton Public Library</t>
  </si>
  <si>
    <t>Havre-Hill County Library</t>
  </si>
  <si>
    <t>Hearst Free Library</t>
  </si>
  <si>
    <t>Henry A Malley Memorial Library</t>
  </si>
  <si>
    <t>ImagineIF Libraries</t>
  </si>
  <si>
    <t>Nine (32,000-35,999 patrons)</t>
  </si>
  <si>
    <t>Jefferson County Library System</t>
  </si>
  <si>
    <t>Joliet Public Library</t>
  </si>
  <si>
    <t>Judith Basin County Free Library</t>
  </si>
  <si>
    <t>Laurel Public Library</t>
  </si>
  <si>
    <t>Lewis and Clark Library</t>
  </si>
  <si>
    <t>Eight (28,000-31,999 patrons)</t>
  </si>
  <si>
    <t>Lewistown Public Library</t>
  </si>
  <si>
    <t>Lincoln County Public Libraries</t>
  </si>
  <si>
    <t>Livingston-Park County Public Library</t>
  </si>
  <si>
    <t>Madison Valley Public Library</t>
  </si>
  <si>
    <t>Manhattan Community School Library</t>
  </si>
  <si>
    <t>Meagher County/City Library</t>
  </si>
  <si>
    <t>Miles City Public Library</t>
  </si>
  <si>
    <t>Miles Community College: Judson H. Flower Jr. Library</t>
  </si>
  <si>
    <t>Mineral County Public Library</t>
  </si>
  <si>
    <t>Missoula Public Library</t>
  </si>
  <si>
    <t>Twenty (76,000+ patrons)</t>
  </si>
  <si>
    <t>Montana State University Northern: Vande Bogart Library</t>
  </si>
  <si>
    <t>MSU Billings Library</t>
  </si>
  <si>
    <t>North Jefferson County Library District</t>
  </si>
  <si>
    <t>North Lake County Public Library</t>
  </si>
  <si>
    <t>North Valley Public Library</t>
  </si>
  <si>
    <t>Petroleum County School-Community Library</t>
  </si>
  <si>
    <t>Phillips County Library</t>
  </si>
  <si>
    <t>Plains Public Library District</t>
  </si>
  <si>
    <t>Prairie County Library</t>
  </si>
  <si>
    <t>Red Lodge Carnegie Library</t>
  </si>
  <si>
    <t>Ronan Library District</t>
  </si>
  <si>
    <t>Roosevelt County Library</t>
  </si>
  <si>
    <t>Rosebud County Library</t>
  </si>
  <si>
    <t>Roundup School-Community Library</t>
  </si>
  <si>
    <t>Saint Ignatius School-Community Library</t>
  </si>
  <si>
    <t>Salish Kootenai College: D'Arcy McNickle Library</t>
  </si>
  <si>
    <t>Sheridan County Library</t>
  </si>
  <si>
    <t>Sheridan Public Library</t>
  </si>
  <si>
    <t>Sidney-Richland County Library</t>
  </si>
  <si>
    <t>Stillwater County Library</t>
  </si>
  <si>
    <t>Stone Child College Library</t>
  </si>
  <si>
    <t>Thompson Falls Public Library</t>
  </si>
  <si>
    <t>Thompson-Hickman County Library</t>
  </si>
  <si>
    <t>Three Forks Community Library</t>
  </si>
  <si>
    <t>Toole County Library</t>
  </si>
  <si>
    <t>Twin Bridges Public Library</t>
  </si>
  <si>
    <t>University of Great Falls Library</t>
  </si>
  <si>
    <t>Valier Public Library</t>
  </si>
  <si>
    <t>Wedsworth Memorial Library</t>
  </si>
  <si>
    <t>West Yellowstone Public Library</t>
  </si>
  <si>
    <t>Whitefish Community Library</t>
  </si>
  <si>
    <t>Wibaux Public Library</t>
  </si>
  <si>
    <t>William K. Kohrs Memorial Library</t>
  </si>
  <si>
    <t>TOTAL MEMBERSHIP FEES RAISED</t>
  </si>
  <si>
    <t>*divide by 2 for Colstrip</t>
  </si>
  <si>
    <t>*See Rosebud</t>
  </si>
  <si>
    <t>Library</t>
  </si>
  <si>
    <t>Green= minimum</t>
  </si>
  <si>
    <t xml:space="preserve">University of Montana: Helena, Missoula, Tech, &amp; Western </t>
  </si>
  <si>
    <t>FY2016 amount Cost Share Payment</t>
  </si>
  <si>
    <t xml:space="preserve"> FY 17 Tier</t>
  </si>
  <si>
    <t>$ amount of increase</t>
  </si>
  <si>
    <t>% increase</t>
  </si>
  <si>
    <t>Branch</t>
  </si>
  <si>
    <t>Checkouts</t>
  </si>
  <si>
    <t>Big Horn County Library</t>
  </si>
  <si>
    <t>Broadwater Community Library</t>
  </si>
  <si>
    <t>Butte Silver Bow Public Library</t>
  </si>
  <si>
    <t>Chief Dull Knife College</t>
  </si>
  <si>
    <t>Choteau Teton Public Library</t>
  </si>
  <si>
    <t>Drummond Community Library</t>
  </si>
  <si>
    <t>George Mccone Memorial County Library</t>
  </si>
  <si>
    <t>Great Falls College - Montana State University</t>
  </si>
  <si>
    <t>Henry A. Malley Memorial Library</t>
  </si>
  <si>
    <t>ImagineIF Libraries Kalispell</t>
  </si>
  <si>
    <t>Lewis &amp; Clark Library</t>
  </si>
  <si>
    <t>Manhattan Community Library</t>
  </si>
  <si>
    <t>Miles Community College Library</t>
  </si>
  <si>
    <t>Mineral County Library</t>
  </si>
  <si>
    <t>Missoula Public Library and Branches</t>
  </si>
  <si>
    <t>Montana State University - Bozeman</t>
  </si>
  <si>
    <t>Montana State University - Northern</t>
  </si>
  <si>
    <t>Montana State University-Billings</t>
  </si>
  <si>
    <t>Petroleum County Community Library</t>
  </si>
  <si>
    <t>Philipsburg Public Library</t>
  </si>
  <si>
    <t>Roundup Community Library</t>
  </si>
  <si>
    <t>Salish Kootenai College D'Arcy McNickle Library</t>
  </si>
  <si>
    <t>Sidney Richland County Library</t>
  </si>
  <si>
    <t>St. Ignatius School-Community Library</t>
  </si>
  <si>
    <t>Stone Child College</t>
  </si>
  <si>
    <t>Thompson Hickman County Library</t>
  </si>
  <si>
    <t>University of Montana</t>
  </si>
  <si>
    <t>Whitefish Branch Library</t>
  </si>
  <si>
    <t>William K. Kohrs</t>
  </si>
  <si>
    <t xml:space="preserve">Lincoln County Libraries </t>
  </si>
  <si>
    <t>Montana State University Library-Bozeman</t>
  </si>
  <si>
    <t>Annual circ for calendar year 2016</t>
  </si>
  <si>
    <t>FY 2018 $.30 PER CIRC</t>
  </si>
  <si>
    <t>Modified 1-10-17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</si>
</sst>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44" fontId="0" fillId="0" borderId="0" xfId="0" applyNumberFormat="1" applyFill="1"/>
    <xf numFmtId="0" fontId="3" fillId="0" borderId="1" xfId="0" applyFont="1" applyFill="1" applyBorder="1" applyAlignment="1" applyProtection="1">
      <alignment vertical="center" wrapText="1"/>
    </xf>
    <xf numFmtId="44" fontId="0" fillId="0" borderId="0" xfId="3" applyFont="1"/>
    <xf numFmtId="0" fontId="2" fillId="0" borderId="0" xfId="0" applyFont="1" applyFill="1" applyAlignment="1">
      <alignment wrapText="1"/>
    </xf>
    <xf numFmtId="9" fontId="0" fillId="0" borderId="0" xfId="4" applyFont="1"/>
    <xf numFmtId="44" fontId="1" fillId="0" borderId="1" xfId="3" applyFill="1" applyBorder="1"/>
    <xf numFmtId="0" fontId="1" fillId="0" borderId="1" xfId="2" applyFill="1" applyBorder="1"/>
    <xf numFmtId="0" fontId="0" fillId="0" borderId="1" xfId="0" applyBorder="1"/>
    <xf numFmtId="44" fontId="0" fillId="0" borderId="1" xfId="0" applyNumberFormat="1" applyFill="1" applyBorder="1"/>
    <xf numFmtId="9" fontId="0" fillId="0" borderId="1" xfId="4" applyFont="1" applyBorder="1"/>
    <xf numFmtId="0" fontId="3" fillId="3" borderId="1" xfId="0" applyFont="1" applyFill="1" applyBorder="1" applyAlignment="1" applyProtection="1">
      <alignment vertical="center" wrapText="1"/>
    </xf>
    <xf numFmtId="44" fontId="1" fillId="3" borderId="1" xfId="3" applyFill="1" applyBorder="1"/>
    <xf numFmtId="0" fontId="1" fillId="3" borderId="1" xfId="2" applyFill="1" applyBorder="1"/>
    <xf numFmtId="44" fontId="0" fillId="3" borderId="1" xfId="0" applyNumberFormat="1" applyFill="1" applyBorder="1"/>
    <xf numFmtId="0" fontId="0" fillId="0" borderId="1" xfId="2" applyFont="1" applyFill="1" applyBorder="1"/>
    <xf numFmtId="44" fontId="0" fillId="2" borderId="1" xfId="0" applyNumberFormat="1" applyFill="1" applyBorder="1"/>
    <xf numFmtId="0" fontId="3" fillId="4" borderId="1" xfId="0" applyFont="1" applyFill="1" applyBorder="1" applyAlignment="1" applyProtection="1">
      <alignment vertical="center" wrapText="1"/>
    </xf>
    <xf numFmtId="44" fontId="2" fillId="4" borderId="1" xfId="3" applyFont="1" applyFill="1" applyBorder="1"/>
    <xf numFmtId="0" fontId="1" fillId="4" borderId="1" xfId="2" applyFill="1" applyBorder="1"/>
    <xf numFmtId="0" fontId="0" fillId="4" borderId="1" xfId="0" applyFill="1" applyBorder="1"/>
    <xf numFmtId="44" fontId="0" fillId="4" borderId="1" xfId="0" applyNumberFormat="1" applyFill="1" applyBorder="1"/>
    <xf numFmtId="0" fontId="4" fillId="0" borderId="1" xfId="0" applyFont="1" applyFill="1" applyBorder="1" applyAlignment="1" applyProtection="1">
      <alignment horizontal="center" vertical="center" wrapText="1"/>
    </xf>
    <xf numFmtId="44" fontId="5" fillId="0" borderId="1" xfId="3" applyFont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9" fontId="0" fillId="3" borderId="1" xfId="4" applyFont="1" applyFill="1" applyBorder="1"/>
    <xf numFmtId="9" fontId="0" fillId="0" borderId="1" xfId="4" applyFont="1" applyFill="1" applyBorder="1"/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5" borderId="1" xfId="0" applyFill="1" applyBorder="1"/>
    <xf numFmtId="0" fontId="0" fillId="3" borderId="1" xfId="2" applyFont="1" applyFill="1" applyBorder="1"/>
  </cellXfs>
  <cellStyles count="5">
    <cellStyle name="Currency" xfId="3" builtinId="4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B1" workbookViewId="0">
      <selection activeCell="B84" sqref="B84"/>
    </sheetView>
  </sheetViews>
  <sheetFormatPr defaultRowHeight="14.4" x14ac:dyDescent="0.3"/>
  <cols>
    <col min="1" max="1" width="43.88671875" bestFit="1" customWidth="1"/>
    <col min="2" max="2" width="32.44140625" customWidth="1"/>
    <col min="3" max="3" width="12.5546875" style="4" bestFit="1" customWidth="1"/>
    <col min="4" max="4" width="30" bestFit="1" customWidth="1"/>
    <col min="5" max="5" width="10.6640625" bestFit="1" customWidth="1"/>
    <col min="6" max="6" width="12.5546875" style="1" bestFit="1" customWidth="1"/>
    <col min="7" max="7" width="12.44140625" style="1" customWidth="1"/>
    <col min="8" max="8" width="10.5546875" bestFit="1" customWidth="1"/>
    <col min="11" max="11" width="43.88671875" bestFit="1" customWidth="1"/>
  </cols>
  <sheetData>
    <row r="1" spans="1:12" x14ac:dyDescent="0.3">
      <c r="B1" s="32" t="s">
        <v>139</v>
      </c>
    </row>
    <row r="2" spans="1:12" s="5" customFormat="1" ht="103.95" customHeight="1" x14ac:dyDescent="0.3">
      <c r="A2" t="s">
        <v>104</v>
      </c>
      <c r="B2" s="23" t="s">
        <v>97</v>
      </c>
      <c r="C2" s="24" t="s">
        <v>100</v>
      </c>
      <c r="D2" s="25" t="s">
        <v>101</v>
      </c>
      <c r="E2" s="23" t="s">
        <v>137</v>
      </c>
      <c r="F2" s="26" t="s">
        <v>138</v>
      </c>
      <c r="G2" s="30" t="s">
        <v>102</v>
      </c>
      <c r="H2" s="26" t="s">
        <v>103</v>
      </c>
      <c r="I2" s="27" t="s">
        <v>98</v>
      </c>
      <c r="K2" t="s">
        <v>104</v>
      </c>
      <c r="L2" t="s">
        <v>105</v>
      </c>
    </row>
    <row r="3" spans="1:12" ht="15" customHeight="1" x14ac:dyDescent="0.3">
      <c r="A3" t="s">
        <v>0</v>
      </c>
      <c r="B3" s="12" t="s">
        <v>0</v>
      </c>
      <c r="C3" s="13">
        <v>2026.5</v>
      </c>
      <c r="D3" s="14" t="s">
        <v>1</v>
      </c>
      <c r="E3" s="9">
        <v>11100</v>
      </c>
      <c r="F3" s="15">
        <f>E3*0.3</f>
        <v>3330</v>
      </c>
      <c r="G3" s="15">
        <f>C3-F3</f>
        <v>-1303.5</v>
      </c>
      <c r="H3" s="28">
        <f>(F3-C3)/C3</f>
        <v>0.64322723908216139</v>
      </c>
      <c r="K3" t="s">
        <v>0</v>
      </c>
      <c r="L3">
        <v>11100</v>
      </c>
    </row>
    <row r="4" spans="1:12" ht="26.25" customHeight="1" x14ac:dyDescent="0.3">
      <c r="A4" t="s">
        <v>2</v>
      </c>
      <c r="B4" s="3" t="s">
        <v>2</v>
      </c>
      <c r="C4" s="7">
        <v>2026.5</v>
      </c>
      <c r="D4" s="8" t="s">
        <v>1</v>
      </c>
      <c r="E4" s="9">
        <v>2365</v>
      </c>
      <c r="F4" s="17">
        <v>2026.5</v>
      </c>
      <c r="G4" s="10">
        <f t="shared" ref="G4:G67" si="0">C4-F4</f>
        <v>0</v>
      </c>
      <c r="H4" s="11"/>
      <c r="J4" s="6"/>
      <c r="K4" t="s">
        <v>2</v>
      </c>
      <c r="L4">
        <v>2365</v>
      </c>
    </row>
    <row r="5" spans="1:12" x14ac:dyDescent="0.3">
      <c r="A5" t="s">
        <v>106</v>
      </c>
      <c r="B5" s="3" t="s">
        <v>3</v>
      </c>
      <c r="C5" s="7">
        <v>2026.5</v>
      </c>
      <c r="D5" s="8" t="s">
        <v>1</v>
      </c>
      <c r="E5" s="9">
        <v>2386</v>
      </c>
      <c r="F5" s="17">
        <v>2026.5</v>
      </c>
      <c r="G5" s="10">
        <f t="shared" si="0"/>
        <v>0</v>
      </c>
      <c r="H5" s="11"/>
      <c r="K5" t="s">
        <v>106</v>
      </c>
      <c r="L5">
        <v>2386</v>
      </c>
    </row>
    <row r="6" spans="1:12" s="1" customFormat="1" x14ac:dyDescent="0.3">
      <c r="A6" t="s">
        <v>4</v>
      </c>
      <c r="B6" s="12" t="s">
        <v>4</v>
      </c>
      <c r="C6" s="13">
        <v>16212</v>
      </c>
      <c r="D6" s="14" t="s">
        <v>5</v>
      </c>
      <c r="E6" s="9">
        <v>98393</v>
      </c>
      <c r="F6" s="15">
        <f t="shared" ref="F6:F62" si="1">E6*0.3</f>
        <v>29517.899999999998</v>
      </c>
      <c r="G6" s="15">
        <f t="shared" si="0"/>
        <v>-13305.899999999998</v>
      </c>
      <c r="H6" s="28">
        <f>(F6-C6)/C6</f>
        <v>0.82074389341228704</v>
      </c>
      <c r="K6" t="s">
        <v>4</v>
      </c>
      <c r="L6">
        <v>98393</v>
      </c>
    </row>
    <row r="7" spans="1:12" x14ac:dyDescent="0.3">
      <c r="A7" t="s">
        <v>6</v>
      </c>
      <c r="B7" s="12" t="s">
        <v>6</v>
      </c>
      <c r="C7" s="13">
        <v>3039.75</v>
      </c>
      <c r="D7" s="14" t="s">
        <v>7</v>
      </c>
      <c r="E7" s="9">
        <v>17582</v>
      </c>
      <c r="F7" s="15">
        <f t="shared" si="1"/>
        <v>5274.5999999999995</v>
      </c>
      <c r="G7" s="15">
        <f t="shared" si="0"/>
        <v>-2234.8499999999995</v>
      </c>
      <c r="H7" s="28">
        <f>(F7-C7)/C7</f>
        <v>0.7352084875400936</v>
      </c>
      <c r="K7" t="s">
        <v>6</v>
      </c>
      <c r="L7">
        <v>17582</v>
      </c>
    </row>
    <row r="8" spans="1:12" x14ac:dyDescent="0.3">
      <c r="A8" t="s">
        <v>8</v>
      </c>
      <c r="B8" s="3" t="s">
        <v>8</v>
      </c>
      <c r="C8" s="7">
        <v>760.2</v>
      </c>
      <c r="D8" s="16" t="s">
        <v>9</v>
      </c>
      <c r="E8" s="9">
        <v>1195</v>
      </c>
      <c r="F8" s="17">
        <v>760.2</v>
      </c>
      <c r="G8" s="10">
        <f t="shared" si="0"/>
        <v>0</v>
      </c>
      <c r="H8" s="11"/>
      <c r="K8" t="s">
        <v>8</v>
      </c>
      <c r="L8">
        <v>1195</v>
      </c>
    </row>
    <row r="9" spans="1:12" s="1" customFormat="1" x14ac:dyDescent="0.3">
      <c r="A9" t="s">
        <v>10</v>
      </c>
      <c r="B9" s="12" t="s">
        <v>10</v>
      </c>
      <c r="C9" s="13">
        <v>12159</v>
      </c>
      <c r="D9" s="14" t="s">
        <v>11</v>
      </c>
      <c r="E9" s="9">
        <v>88211</v>
      </c>
      <c r="F9" s="15">
        <f t="shared" si="1"/>
        <v>26463.3</v>
      </c>
      <c r="G9" s="15">
        <f t="shared" si="0"/>
        <v>-14304.3</v>
      </c>
      <c r="H9" s="28">
        <f>(F9-C9)/C9</f>
        <v>1.1764372070071552</v>
      </c>
      <c r="K9" t="s">
        <v>10</v>
      </c>
      <c r="L9">
        <v>88211</v>
      </c>
    </row>
    <row r="10" spans="1:12" x14ac:dyDescent="0.3">
      <c r="A10" t="s">
        <v>12</v>
      </c>
      <c r="B10" s="3" t="s">
        <v>12</v>
      </c>
      <c r="C10" s="7">
        <v>531.29999999999995</v>
      </c>
      <c r="D10" s="8" t="s">
        <v>13</v>
      </c>
      <c r="E10" s="9">
        <v>1866</v>
      </c>
      <c r="F10" s="15">
        <f t="shared" si="1"/>
        <v>559.79999999999995</v>
      </c>
      <c r="G10" s="10">
        <f t="shared" si="0"/>
        <v>-28.5</v>
      </c>
      <c r="H10" s="29"/>
      <c r="K10" t="s">
        <v>12</v>
      </c>
      <c r="L10">
        <v>1866</v>
      </c>
    </row>
    <row r="11" spans="1:12" ht="28.8" x14ac:dyDescent="0.3">
      <c r="A11" t="s">
        <v>107</v>
      </c>
      <c r="B11" s="3" t="s">
        <v>14</v>
      </c>
      <c r="C11" s="7">
        <v>1013.25</v>
      </c>
      <c r="D11" s="8" t="s">
        <v>15</v>
      </c>
      <c r="E11" s="9">
        <v>1307</v>
      </c>
      <c r="F11" s="17">
        <v>1013.25</v>
      </c>
      <c r="G11" s="10">
        <f t="shared" si="0"/>
        <v>0</v>
      </c>
      <c r="H11" s="29"/>
      <c r="K11" t="s">
        <v>107</v>
      </c>
      <c r="L11">
        <v>1307</v>
      </c>
    </row>
    <row r="12" spans="1:12" x14ac:dyDescent="0.3">
      <c r="A12" t="s">
        <v>108</v>
      </c>
      <c r="B12" s="12" t="s">
        <v>16</v>
      </c>
      <c r="C12" s="13">
        <v>4053</v>
      </c>
      <c r="D12" s="14" t="s">
        <v>17</v>
      </c>
      <c r="E12" s="9">
        <v>14555</v>
      </c>
      <c r="F12" s="15">
        <f t="shared" si="1"/>
        <v>4366.5</v>
      </c>
      <c r="G12" s="15">
        <f t="shared" si="0"/>
        <v>-313.5</v>
      </c>
      <c r="H12" s="28">
        <f t="shared" ref="H12" si="2">(F12-C12)/C12</f>
        <v>7.7350111028867505E-2</v>
      </c>
      <c r="K12" t="s">
        <v>108</v>
      </c>
      <c r="L12">
        <v>14555</v>
      </c>
    </row>
    <row r="13" spans="1:12" x14ac:dyDescent="0.3">
      <c r="A13" t="s">
        <v>18</v>
      </c>
      <c r="B13" s="3" t="s">
        <v>18</v>
      </c>
      <c r="C13" s="7">
        <v>1013.25</v>
      </c>
      <c r="D13" s="8" t="s">
        <v>15</v>
      </c>
      <c r="E13" s="9">
        <v>2887</v>
      </c>
      <c r="F13" s="17">
        <v>1013.25</v>
      </c>
      <c r="G13" s="10">
        <f t="shared" si="0"/>
        <v>0</v>
      </c>
      <c r="H13" s="11"/>
      <c r="K13" t="s">
        <v>18</v>
      </c>
      <c r="L13">
        <v>2887</v>
      </c>
    </row>
    <row r="14" spans="1:12" ht="28.8" x14ac:dyDescent="0.3">
      <c r="A14" t="s">
        <v>109</v>
      </c>
      <c r="B14" s="3" t="s">
        <v>19</v>
      </c>
      <c r="C14" s="7">
        <v>506.1</v>
      </c>
      <c r="D14" s="8" t="s">
        <v>20</v>
      </c>
      <c r="E14" s="9">
        <v>29</v>
      </c>
      <c r="F14" s="17">
        <v>506.1</v>
      </c>
      <c r="G14" s="10">
        <f t="shared" si="0"/>
        <v>0</v>
      </c>
      <c r="H14" s="11"/>
      <c r="K14" t="s">
        <v>109</v>
      </c>
      <c r="L14">
        <v>29</v>
      </c>
    </row>
    <row r="15" spans="1:12" x14ac:dyDescent="0.3">
      <c r="A15" t="s">
        <v>110</v>
      </c>
      <c r="B15" s="3" t="s">
        <v>21</v>
      </c>
      <c r="C15" s="7">
        <v>1013.25</v>
      </c>
      <c r="D15" s="8" t="s">
        <v>15</v>
      </c>
      <c r="E15" s="9">
        <f>3782+440+918</f>
        <v>5140</v>
      </c>
      <c r="F15" s="15">
        <f t="shared" si="1"/>
        <v>1542</v>
      </c>
      <c r="G15" s="10">
        <f t="shared" si="0"/>
        <v>-528.75</v>
      </c>
      <c r="H15" s="11"/>
      <c r="K15" t="s">
        <v>110</v>
      </c>
      <c r="L15">
        <v>3782</v>
      </c>
    </row>
    <row r="16" spans="1:12" x14ac:dyDescent="0.3">
      <c r="A16" t="s">
        <v>22</v>
      </c>
      <c r="B16" s="3" t="s">
        <v>22</v>
      </c>
      <c r="C16" s="7">
        <v>506.1</v>
      </c>
      <c r="D16" s="8" t="s">
        <v>20</v>
      </c>
      <c r="E16" s="9">
        <v>1961</v>
      </c>
      <c r="F16" s="15">
        <f t="shared" si="1"/>
        <v>588.29999999999995</v>
      </c>
      <c r="G16" s="10">
        <f t="shared" si="0"/>
        <v>-82.199999999999932</v>
      </c>
      <c r="H16" s="11"/>
      <c r="K16" t="s">
        <v>22</v>
      </c>
      <c r="L16">
        <v>1961</v>
      </c>
    </row>
    <row r="17" spans="1:12" x14ac:dyDescent="0.3">
      <c r="A17" t="s">
        <v>23</v>
      </c>
      <c r="B17" s="3" t="s">
        <v>23</v>
      </c>
      <c r="C17" s="7">
        <v>1013.25</v>
      </c>
      <c r="D17" s="8" t="s">
        <v>15</v>
      </c>
      <c r="E17" s="9">
        <v>2222</v>
      </c>
      <c r="F17" s="17">
        <v>1013.25</v>
      </c>
      <c r="G17" s="10">
        <f t="shared" si="0"/>
        <v>0</v>
      </c>
      <c r="H17" s="11"/>
      <c r="K17" t="s">
        <v>23</v>
      </c>
      <c r="L17">
        <v>2222</v>
      </c>
    </row>
    <row r="18" spans="1:12" x14ac:dyDescent="0.3">
      <c r="A18" t="s">
        <v>24</v>
      </c>
      <c r="B18" s="3" t="s">
        <v>24</v>
      </c>
      <c r="C18" s="7">
        <v>506.1</v>
      </c>
      <c r="D18" s="8" t="s">
        <v>20</v>
      </c>
      <c r="E18" s="9">
        <v>1267</v>
      </c>
      <c r="F18" s="17">
        <v>506.1</v>
      </c>
      <c r="G18" s="10">
        <f t="shared" si="0"/>
        <v>0</v>
      </c>
      <c r="H18" s="11"/>
      <c r="K18" t="s">
        <v>24</v>
      </c>
      <c r="L18">
        <v>1267</v>
      </c>
    </row>
    <row r="19" spans="1:12" x14ac:dyDescent="0.3">
      <c r="A19" t="s">
        <v>25</v>
      </c>
      <c r="B19" s="3" t="s">
        <v>25</v>
      </c>
      <c r="C19" s="7">
        <v>1013.25</v>
      </c>
      <c r="D19" s="8" t="s">
        <v>15</v>
      </c>
      <c r="E19" s="9">
        <v>1509</v>
      </c>
      <c r="F19" s="17">
        <v>1013.25</v>
      </c>
      <c r="G19" s="10">
        <f t="shared" si="0"/>
        <v>0</v>
      </c>
      <c r="H19" s="11"/>
      <c r="K19" t="s">
        <v>25</v>
      </c>
      <c r="L19">
        <v>1509</v>
      </c>
    </row>
    <row r="20" spans="1:12" x14ac:dyDescent="0.3">
      <c r="A20" t="s">
        <v>26</v>
      </c>
      <c r="B20" s="12" t="s">
        <v>26</v>
      </c>
      <c r="C20" s="13">
        <v>1013.25</v>
      </c>
      <c r="D20" s="14" t="s">
        <v>15</v>
      </c>
      <c r="E20" s="9">
        <v>4629</v>
      </c>
      <c r="F20" s="15">
        <f t="shared" si="1"/>
        <v>1388.7</v>
      </c>
      <c r="G20" s="15">
        <f t="shared" si="0"/>
        <v>-375.45000000000005</v>
      </c>
      <c r="H20" s="28">
        <f>(F20-C20)/C20</f>
        <v>0.37054034048852708</v>
      </c>
      <c r="K20" t="s">
        <v>26</v>
      </c>
      <c r="L20">
        <v>4629</v>
      </c>
    </row>
    <row r="21" spans="1:12" ht="28.8" x14ac:dyDescent="0.3">
      <c r="A21" t="s">
        <v>111</v>
      </c>
      <c r="B21" s="3" t="s">
        <v>27</v>
      </c>
      <c r="C21" s="7">
        <v>506.1</v>
      </c>
      <c r="D21" s="8" t="s">
        <v>20</v>
      </c>
      <c r="E21" s="9">
        <v>1602</v>
      </c>
      <c r="F21" s="17">
        <v>506.1</v>
      </c>
      <c r="G21" s="10">
        <f t="shared" si="0"/>
        <v>0</v>
      </c>
      <c r="H21" s="11"/>
      <c r="K21" t="s">
        <v>111</v>
      </c>
      <c r="L21">
        <v>1602</v>
      </c>
    </row>
    <row r="22" spans="1:12" x14ac:dyDescent="0.3">
      <c r="A22" t="s">
        <v>28</v>
      </c>
      <c r="B22" s="3" t="s">
        <v>28</v>
      </c>
      <c r="C22" s="7">
        <v>506.1</v>
      </c>
      <c r="D22" s="8" t="s">
        <v>20</v>
      </c>
      <c r="E22" s="9">
        <v>502</v>
      </c>
      <c r="F22" s="17">
        <v>506.1</v>
      </c>
      <c r="G22" s="10">
        <f t="shared" si="0"/>
        <v>0</v>
      </c>
      <c r="H22" s="11"/>
      <c r="K22" t="s">
        <v>28</v>
      </c>
      <c r="L22">
        <v>502</v>
      </c>
    </row>
    <row r="23" spans="1:12" x14ac:dyDescent="0.3">
      <c r="A23" t="s">
        <v>29</v>
      </c>
      <c r="B23" s="3" t="s">
        <v>29</v>
      </c>
      <c r="C23" s="7">
        <v>760.2</v>
      </c>
      <c r="D23" s="8" t="s">
        <v>13</v>
      </c>
      <c r="E23" s="9">
        <v>1328</v>
      </c>
      <c r="F23" s="17">
        <v>760.2</v>
      </c>
      <c r="G23" s="10">
        <f t="shared" si="0"/>
        <v>0</v>
      </c>
      <c r="H23" s="11"/>
      <c r="K23" t="s">
        <v>29</v>
      </c>
      <c r="L23">
        <v>1328</v>
      </c>
    </row>
    <row r="24" spans="1:12" x14ac:dyDescent="0.3">
      <c r="A24" t="s">
        <v>30</v>
      </c>
      <c r="B24" s="3" t="s">
        <v>30</v>
      </c>
      <c r="C24" s="7">
        <v>1013.25</v>
      </c>
      <c r="D24" s="8" t="s">
        <v>15</v>
      </c>
      <c r="E24" s="9">
        <v>119</v>
      </c>
      <c r="F24" s="17">
        <v>1013.25</v>
      </c>
      <c r="G24" s="10">
        <f t="shared" si="0"/>
        <v>0</v>
      </c>
      <c r="H24" s="11"/>
      <c r="K24" t="s">
        <v>30</v>
      </c>
      <c r="L24">
        <v>119</v>
      </c>
    </row>
    <row r="25" spans="1:12" ht="28.8" x14ac:dyDescent="0.3">
      <c r="A25" t="s">
        <v>112</v>
      </c>
      <c r="B25" s="3" t="s">
        <v>31</v>
      </c>
      <c r="C25" s="7">
        <v>506.1</v>
      </c>
      <c r="D25" s="16" t="s">
        <v>20</v>
      </c>
      <c r="E25" s="9">
        <v>551</v>
      </c>
      <c r="F25" s="17">
        <v>506.1</v>
      </c>
      <c r="G25" s="10">
        <f t="shared" si="0"/>
        <v>0</v>
      </c>
      <c r="H25" s="11"/>
      <c r="K25" t="s">
        <v>112</v>
      </c>
      <c r="L25">
        <v>551</v>
      </c>
    </row>
    <row r="26" spans="1:12" x14ac:dyDescent="0.3">
      <c r="A26" t="s">
        <v>32</v>
      </c>
      <c r="B26" s="12" t="s">
        <v>32</v>
      </c>
      <c r="C26" s="13">
        <v>1013.25</v>
      </c>
      <c r="D26" s="14" t="s">
        <v>15</v>
      </c>
      <c r="E26" s="9">
        <v>3089</v>
      </c>
      <c r="F26" s="17">
        <v>1013.25</v>
      </c>
      <c r="G26" s="15">
        <f t="shared" si="0"/>
        <v>0</v>
      </c>
      <c r="H26" s="28">
        <v>0</v>
      </c>
      <c r="K26" t="s">
        <v>32</v>
      </c>
      <c r="L26">
        <v>3089</v>
      </c>
    </row>
    <row r="27" spans="1:12" x14ac:dyDescent="0.3">
      <c r="A27" t="s">
        <v>33</v>
      </c>
      <c r="B27" s="12" t="s">
        <v>33</v>
      </c>
      <c r="C27" s="13">
        <v>1013.25</v>
      </c>
      <c r="D27" s="14" t="s">
        <v>15</v>
      </c>
      <c r="E27" s="9">
        <v>4943</v>
      </c>
      <c r="F27" s="15">
        <f t="shared" si="1"/>
        <v>1482.8999999999999</v>
      </c>
      <c r="G27" s="15">
        <f t="shared" si="0"/>
        <v>-469.64999999999986</v>
      </c>
      <c r="H27" s="28">
        <f>(F27-C27)/C27</f>
        <v>0.46350851221317529</v>
      </c>
      <c r="K27" t="s">
        <v>33</v>
      </c>
      <c r="L27">
        <v>4943</v>
      </c>
    </row>
    <row r="28" spans="1:12" x14ac:dyDescent="0.3">
      <c r="A28" t="s">
        <v>34</v>
      </c>
      <c r="B28" s="12" t="s">
        <v>34</v>
      </c>
      <c r="C28" s="13">
        <v>1013.25</v>
      </c>
      <c r="D28" s="14" t="s">
        <v>15</v>
      </c>
      <c r="E28" s="9">
        <v>4589</v>
      </c>
      <c r="F28" s="15">
        <f t="shared" si="1"/>
        <v>1376.7</v>
      </c>
      <c r="G28" s="15">
        <f t="shared" si="0"/>
        <v>-363.45000000000005</v>
      </c>
      <c r="H28" s="28">
        <f>(F28-C28)/C28</f>
        <v>0.35869726128793489</v>
      </c>
      <c r="K28" t="s">
        <v>34</v>
      </c>
      <c r="L28">
        <v>4589</v>
      </c>
    </row>
    <row r="29" spans="1:12" ht="28.8" x14ac:dyDescent="0.3">
      <c r="A29" t="s">
        <v>113</v>
      </c>
      <c r="B29" s="3" t="s">
        <v>35</v>
      </c>
      <c r="C29" s="7">
        <v>760.2</v>
      </c>
      <c r="D29" s="8" t="s">
        <v>13</v>
      </c>
      <c r="E29" s="9">
        <v>775</v>
      </c>
      <c r="F29" s="17">
        <v>760.2</v>
      </c>
      <c r="G29" s="10">
        <f t="shared" si="0"/>
        <v>0</v>
      </c>
      <c r="H29" s="11"/>
      <c r="K29" t="s">
        <v>113</v>
      </c>
      <c r="L29">
        <v>775</v>
      </c>
    </row>
    <row r="30" spans="1:12" x14ac:dyDescent="0.3">
      <c r="A30" t="s">
        <v>36</v>
      </c>
      <c r="B30" s="12" t="s">
        <v>36</v>
      </c>
      <c r="C30" s="13">
        <v>7092.75</v>
      </c>
      <c r="D30" s="14" t="s">
        <v>37</v>
      </c>
      <c r="E30" s="9">
        <v>37213</v>
      </c>
      <c r="F30" s="15">
        <f t="shared" si="1"/>
        <v>11163.9</v>
      </c>
      <c r="G30" s="15">
        <f t="shared" si="0"/>
        <v>-4071.1499999999996</v>
      </c>
      <c r="H30" s="28">
        <f>(F30-C30)/C30</f>
        <v>0.57398752247012785</v>
      </c>
      <c r="K30" t="s">
        <v>36</v>
      </c>
      <c r="L30">
        <v>37213</v>
      </c>
    </row>
    <row r="31" spans="1:12" x14ac:dyDescent="0.3">
      <c r="A31" t="s">
        <v>38</v>
      </c>
      <c r="B31" s="3" t="s">
        <v>38</v>
      </c>
      <c r="C31" s="7">
        <v>506.1</v>
      </c>
      <c r="D31" s="8" t="s">
        <v>20</v>
      </c>
      <c r="E31" s="9">
        <v>751</v>
      </c>
      <c r="F31" s="17">
        <v>506.1</v>
      </c>
      <c r="G31" s="10">
        <f t="shared" si="0"/>
        <v>0</v>
      </c>
      <c r="H31" s="11">
        <f>(F31-C31)/C31</f>
        <v>0</v>
      </c>
      <c r="K31" t="s">
        <v>38</v>
      </c>
      <c r="L31">
        <v>751</v>
      </c>
    </row>
    <row r="32" spans="1:12" x14ac:dyDescent="0.3">
      <c r="A32" t="s">
        <v>39</v>
      </c>
      <c r="B32" s="12" t="s">
        <v>39</v>
      </c>
      <c r="C32" s="13">
        <v>2026.5</v>
      </c>
      <c r="D32" s="14" t="s">
        <v>1</v>
      </c>
      <c r="E32" s="9">
        <v>13461</v>
      </c>
      <c r="F32" s="15">
        <f t="shared" si="1"/>
        <v>4038.2999999999997</v>
      </c>
      <c r="G32" s="15">
        <f t="shared" si="0"/>
        <v>-2011.7999999999997</v>
      </c>
      <c r="H32" s="28">
        <f>(F32-C32)/C32</f>
        <v>0.99274611398963719</v>
      </c>
      <c r="K32" t="s">
        <v>39</v>
      </c>
      <c r="L32">
        <v>13461</v>
      </c>
    </row>
    <row r="33" spans="1:12" x14ac:dyDescent="0.3">
      <c r="A33" t="s">
        <v>40</v>
      </c>
      <c r="B33" s="3" t="s">
        <v>40</v>
      </c>
      <c r="C33" s="7">
        <v>1013.25</v>
      </c>
      <c r="D33" s="8" t="s">
        <v>15</v>
      </c>
      <c r="E33" s="9">
        <v>2611</v>
      </c>
      <c r="F33" s="17">
        <v>1013.25</v>
      </c>
      <c r="G33" s="10">
        <f t="shared" si="0"/>
        <v>0</v>
      </c>
      <c r="H33" s="11"/>
      <c r="K33" t="s">
        <v>40</v>
      </c>
      <c r="L33">
        <v>2611</v>
      </c>
    </row>
    <row r="34" spans="1:12" x14ac:dyDescent="0.3">
      <c r="A34" t="s">
        <v>114</v>
      </c>
      <c r="B34" s="3" t="s">
        <v>41</v>
      </c>
      <c r="C34" s="7">
        <v>506.1</v>
      </c>
      <c r="D34" s="8" t="s">
        <v>20</v>
      </c>
      <c r="E34" s="9">
        <v>1593</v>
      </c>
      <c r="F34" s="17">
        <v>506.1</v>
      </c>
      <c r="G34" s="10">
        <f t="shared" si="0"/>
        <v>0</v>
      </c>
      <c r="H34" s="11"/>
      <c r="K34" t="s">
        <v>114</v>
      </c>
      <c r="L34">
        <v>1593</v>
      </c>
    </row>
    <row r="35" spans="1:12" x14ac:dyDescent="0.3">
      <c r="A35" t="s">
        <v>115</v>
      </c>
      <c r="B35" s="12" t="s">
        <v>42</v>
      </c>
      <c r="C35" s="13">
        <v>9119.25</v>
      </c>
      <c r="D35" s="14" t="s">
        <v>43</v>
      </c>
      <c r="E35" s="9">
        <v>67537</v>
      </c>
      <c r="F35" s="15">
        <f t="shared" si="1"/>
        <v>20261.099999999999</v>
      </c>
      <c r="G35" s="15">
        <f t="shared" si="0"/>
        <v>-11141.849999999999</v>
      </c>
      <c r="H35" s="28">
        <f>(F35-C35)/C35</f>
        <v>1.2217945554733118</v>
      </c>
      <c r="K35" t="s">
        <v>115</v>
      </c>
      <c r="L35">
        <v>67537</v>
      </c>
    </row>
    <row r="36" spans="1:12" x14ac:dyDescent="0.3">
      <c r="B36" s="12" t="s">
        <v>44</v>
      </c>
      <c r="C36" s="13">
        <v>760.2</v>
      </c>
      <c r="D36" s="14" t="s">
        <v>13</v>
      </c>
      <c r="E36" s="31">
        <f>1350+2004</f>
        <v>3354</v>
      </c>
      <c r="F36" s="15">
        <f>E36*0.3</f>
        <v>1006.1999999999999</v>
      </c>
      <c r="G36" s="15">
        <f t="shared" si="0"/>
        <v>-245.99999999999989</v>
      </c>
      <c r="H36" s="28">
        <f>(F36-C36)/C36</f>
        <v>0.32359905288082069</v>
      </c>
    </row>
    <row r="37" spans="1:12" x14ac:dyDescent="0.3">
      <c r="A37" t="s">
        <v>45</v>
      </c>
      <c r="B37" s="12" t="s">
        <v>45</v>
      </c>
      <c r="C37" s="13">
        <v>506.1</v>
      </c>
      <c r="D37" s="14" t="s">
        <v>20</v>
      </c>
      <c r="E37" s="9">
        <v>2773</v>
      </c>
      <c r="F37" s="15">
        <f t="shared" si="1"/>
        <v>831.9</v>
      </c>
      <c r="G37" s="15">
        <f t="shared" si="0"/>
        <v>-325.79999999999995</v>
      </c>
      <c r="H37" s="28">
        <f>(F37-C37)/C37</f>
        <v>0.64374629519857729</v>
      </c>
      <c r="K37" t="s">
        <v>45</v>
      </c>
      <c r="L37">
        <v>2773</v>
      </c>
    </row>
    <row r="38" spans="1:12" x14ac:dyDescent="0.3">
      <c r="A38" t="s">
        <v>46</v>
      </c>
      <c r="B38" s="3" t="s">
        <v>46</v>
      </c>
      <c r="C38" s="7">
        <v>506.1</v>
      </c>
      <c r="D38" s="8" t="s">
        <v>20</v>
      </c>
      <c r="E38" s="9">
        <v>1677</v>
      </c>
      <c r="F38" s="17">
        <v>506.1</v>
      </c>
      <c r="G38" s="10">
        <f t="shared" si="0"/>
        <v>0</v>
      </c>
      <c r="H38" s="11"/>
      <c r="K38" t="s">
        <v>46</v>
      </c>
      <c r="L38">
        <v>1677</v>
      </c>
    </row>
    <row r="39" spans="1:12" x14ac:dyDescent="0.3">
      <c r="A39" t="s">
        <v>47</v>
      </c>
      <c r="B39" s="12" t="s">
        <v>47</v>
      </c>
      <c r="C39" s="13">
        <v>1013.25</v>
      </c>
      <c r="D39" s="14" t="s">
        <v>15</v>
      </c>
      <c r="E39" s="9">
        <v>4079</v>
      </c>
      <c r="F39" s="15">
        <f t="shared" si="1"/>
        <v>1223.7</v>
      </c>
      <c r="G39" s="15">
        <f t="shared" si="0"/>
        <v>-210.45000000000005</v>
      </c>
      <c r="H39" s="28">
        <f>(F39-C39)/C39</f>
        <v>0.20769800148038495</v>
      </c>
      <c r="K39" t="s">
        <v>47</v>
      </c>
      <c r="L39">
        <v>4079</v>
      </c>
    </row>
    <row r="40" spans="1:12" x14ac:dyDescent="0.3">
      <c r="A40" t="s">
        <v>116</v>
      </c>
      <c r="B40" s="12" t="s">
        <v>48</v>
      </c>
      <c r="C40" s="13">
        <v>8106</v>
      </c>
      <c r="D40" s="14" t="s">
        <v>49</v>
      </c>
      <c r="E40" s="9">
        <v>56034</v>
      </c>
      <c r="F40" s="15">
        <f t="shared" si="1"/>
        <v>16810.2</v>
      </c>
      <c r="G40" s="15">
        <f t="shared" si="0"/>
        <v>-8704.2000000000007</v>
      </c>
      <c r="H40" s="28">
        <f>(F40-C40)/C40</f>
        <v>1.07379718726869</v>
      </c>
      <c r="K40" t="s">
        <v>116</v>
      </c>
      <c r="L40">
        <v>56034</v>
      </c>
    </row>
    <row r="41" spans="1:12" x14ac:dyDescent="0.3">
      <c r="A41" t="s">
        <v>50</v>
      </c>
      <c r="B41" s="12" t="s">
        <v>50</v>
      </c>
      <c r="C41" s="13">
        <v>2026.5</v>
      </c>
      <c r="D41" s="14" t="s">
        <v>1</v>
      </c>
      <c r="E41" s="9">
        <v>9348</v>
      </c>
      <c r="F41" s="15">
        <f t="shared" si="1"/>
        <v>2804.4</v>
      </c>
      <c r="G41" s="15">
        <f t="shared" si="0"/>
        <v>-777.90000000000009</v>
      </c>
      <c r="H41" s="28">
        <f>(F41-C41)/C41</f>
        <v>0.38386380458919322</v>
      </c>
      <c r="K41" t="s">
        <v>50</v>
      </c>
      <c r="L41">
        <v>9348</v>
      </c>
    </row>
    <row r="42" spans="1:12" x14ac:dyDescent="0.3">
      <c r="A42" t="s">
        <v>135</v>
      </c>
      <c r="B42" s="3" t="s">
        <v>51</v>
      </c>
      <c r="C42" s="7">
        <v>3039.75</v>
      </c>
      <c r="D42" s="8" t="s">
        <v>7</v>
      </c>
      <c r="E42" s="9">
        <v>10477</v>
      </c>
      <c r="F42" s="15">
        <f t="shared" si="1"/>
        <v>3143.1</v>
      </c>
      <c r="G42" s="10">
        <f t="shared" si="0"/>
        <v>-103.34999999999991</v>
      </c>
      <c r="H42" s="11"/>
      <c r="K42" t="s">
        <v>135</v>
      </c>
      <c r="L42">
        <v>10477</v>
      </c>
    </row>
    <row r="43" spans="1:12" x14ac:dyDescent="0.3">
      <c r="A43" t="s">
        <v>52</v>
      </c>
      <c r="B43" s="3" t="s">
        <v>52</v>
      </c>
      <c r="C43" s="7">
        <v>3039.75</v>
      </c>
      <c r="D43" s="8" t="s">
        <v>7</v>
      </c>
      <c r="E43" s="9">
        <v>10110</v>
      </c>
      <c r="F43" s="17">
        <v>3039.75</v>
      </c>
      <c r="G43" s="10">
        <f t="shared" si="0"/>
        <v>0</v>
      </c>
      <c r="H43" s="11"/>
      <c r="K43" t="s">
        <v>52</v>
      </c>
      <c r="L43">
        <v>10110</v>
      </c>
    </row>
    <row r="44" spans="1:12" x14ac:dyDescent="0.3">
      <c r="A44" t="s">
        <v>53</v>
      </c>
      <c r="B44" s="12" t="s">
        <v>53</v>
      </c>
      <c r="C44" s="13">
        <v>1013.25</v>
      </c>
      <c r="D44" s="14" t="s">
        <v>15</v>
      </c>
      <c r="E44" s="9">
        <v>4550</v>
      </c>
      <c r="F44" s="15">
        <f t="shared" si="1"/>
        <v>1365</v>
      </c>
      <c r="G44" s="15">
        <f t="shared" si="0"/>
        <v>-351.75</v>
      </c>
      <c r="H44" s="28">
        <f>(F44-C44)/C44</f>
        <v>0.34715025906735753</v>
      </c>
      <c r="K44" t="s">
        <v>53</v>
      </c>
      <c r="L44">
        <v>4550</v>
      </c>
    </row>
    <row r="45" spans="1:12" x14ac:dyDescent="0.3">
      <c r="A45" t="s">
        <v>117</v>
      </c>
      <c r="B45" s="3" t="s">
        <v>54</v>
      </c>
      <c r="C45" s="7">
        <v>760.2</v>
      </c>
      <c r="D45" s="8" t="s">
        <v>13</v>
      </c>
      <c r="E45" s="9">
        <v>1472</v>
      </c>
      <c r="F45" s="17">
        <v>760.2</v>
      </c>
      <c r="G45" s="10">
        <f t="shared" si="0"/>
        <v>0</v>
      </c>
      <c r="H45" s="11"/>
      <c r="K45" t="s">
        <v>117</v>
      </c>
      <c r="L45">
        <v>1472</v>
      </c>
    </row>
    <row r="46" spans="1:12" x14ac:dyDescent="0.3">
      <c r="A46" t="s">
        <v>55</v>
      </c>
      <c r="B46" s="3" t="s">
        <v>55</v>
      </c>
      <c r="C46" s="7">
        <v>760.2</v>
      </c>
      <c r="D46" s="8" t="s">
        <v>13</v>
      </c>
      <c r="E46" s="9">
        <v>673</v>
      </c>
      <c r="F46" s="17">
        <v>760.2</v>
      </c>
      <c r="G46" s="10">
        <f t="shared" si="0"/>
        <v>0</v>
      </c>
      <c r="H46" s="11"/>
      <c r="K46" t="s">
        <v>55</v>
      </c>
      <c r="L46">
        <v>673</v>
      </c>
    </row>
    <row r="47" spans="1:12" x14ac:dyDescent="0.3">
      <c r="A47" t="s">
        <v>56</v>
      </c>
      <c r="B47" s="12" t="s">
        <v>56</v>
      </c>
      <c r="C47" s="13">
        <v>1013.25</v>
      </c>
      <c r="D47" s="14" t="s">
        <v>15</v>
      </c>
      <c r="E47" s="9">
        <v>7781</v>
      </c>
      <c r="F47" s="15">
        <f t="shared" si="1"/>
        <v>2334.2999999999997</v>
      </c>
      <c r="G47" s="15">
        <f t="shared" si="0"/>
        <v>-1321.0499999999997</v>
      </c>
      <c r="H47" s="28">
        <f>(F47-C47)/C47</f>
        <v>1.3037749814951884</v>
      </c>
      <c r="K47" t="s">
        <v>56</v>
      </c>
      <c r="L47">
        <v>7781</v>
      </c>
    </row>
    <row r="48" spans="1:12" ht="28.8" x14ac:dyDescent="0.3">
      <c r="A48" t="s">
        <v>118</v>
      </c>
      <c r="B48" s="3" t="s">
        <v>57</v>
      </c>
      <c r="C48" s="7">
        <v>506.1</v>
      </c>
      <c r="D48" s="8" t="s">
        <v>20</v>
      </c>
      <c r="E48" s="9">
        <v>78</v>
      </c>
      <c r="F48" s="17">
        <v>506.1</v>
      </c>
      <c r="G48" s="10">
        <f t="shared" si="0"/>
        <v>0</v>
      </c>
      <c r="H48" s="11"/>
      <c r="K48" t="s">
        <v>118</v>
      </c>
      <c r="L48">
        <v>78</v>
      </c>
    </row>
    <row r="49" spans="1:12" x14ac:dyDescent="0.3">
      <c r="A49" t="s">
        <v>119</v>
      </c>
      <c r="B49" s="3" t="s">
        <v>58</v>
      </c>
      <c r="C49" s="7">
        <v>760.2</v>
      </c>
      <c r="D49" s="8" t="s">
        <v>13</v>
      </c>
      <c r="E49" s="9">
        <v>2485</v>
      </c>
      <c r="F49" s="17">
        <v>760.2</v>
      </c>
      <c r="G49" s="10">
        <f t="shared" si="0"/>
        <v>0</v>
      </c>
      <c r="H49" s="11"/>
      <c r="K49" t="s">
        <v>119</v>
      </c>
      <c r="L49">
        <v>2485</v>
      </c>
    </row>
    <row r="50" spans="1:12" x14ac:dyDescent="0.3">
      <c r="A50" t="s">
        <v>120</v>
      </c>
      <c r="B50" s="12" t="s">
        <v>59</v>
      </c>
      <c r="C50" s="13">
        <v>16212</v>
      </c>
      <c r="D50" s="14" t="s">
        <v>60</v>
      </c>
      <c r="E50" s="9">
        <v>110198</v>
      </c>
      <c r="F50" s="15">
        <f t="shared" si="1"/>
        <v>33059.4</v>
      </c>
      <c r="G50" s="15">
        <f t="shared" si="0"/>
        <v>-16847.400000000001</v>
      </c>
      <c r="H50" s="28">
        <f>(F50-C50)/C50</f>
        <v>1.0391931902294598</v>
      </c>
      <c r="K50" t="s">
        <v>120</v>
      </c>
      <c r="L50">
        <v>110198</v>
      </c>
    </row>
    <row r="51" spans="1:12" ht="28.8" x14ac:dyDescent="0.3">
      <c r="A51" t="s">
        <v>121</v>
      </c>
      <c r="B51" s="3" t="s">
        <v>136</v>
      </c>
      <c r="C51" s="7">
        <v>4053</v>
      </c>
      <c r="D51" s="8" t="s">
        <v>17</v>
      </c>
      <c r="E51" s="9">
        <v>3955</v>
      </c>
      <c r="F51" s="17">
        <v>4053</v>
      </c>
      <c r="G51" s="10">
        <f t="shared" si="0"/>
        <v>0</v>
      </c>
      <c r="H51" s="11"/>
      <c r="K51" t="s">
        <v>121</v>
      </c>
      <c r="L51">
        <v>3955</v>
      </c>
    </row>
    <row r="52" spans="1:12" ht="28.8" x14ac:dyDescent="0.3">
      <c r="A52" t="s">
        <v>122</v>
      </c>
      <c r="B52" s="3" t="s">
        <v>61</v>
      </c>
      <c r="C52" s="7">
        <v>506.1</v>
      </c>
      <c r="D52" s="8" t="s">
        <v>20</v>
      </c>
      <c r="E52" s="9">
        <v>214</v>
      </c>
      <c r="F52" s="17">
        <v>506.1</v>
      </c>
      <c r="G52" s="10">
        <f t="shared" si="0"/>
        <v>0</v>
      </c>
      <c r="H52" s="11"/>
      <c r="K52" t="s">
        <v>122</v>
      </c>
      <c r="L52">
        <v>214</v>
      </c>
    </row>
    <row r="53" spans="1:12" x14ac:dyDescent="0.3">
      <c r="A53" t="s">
        <v>123</v>
      </c>
      <c r="B53" s="3" t="s">
        <v>62</v>
      </c>
      <c r="C53" s="7">
        <v>2026.5</v>
      </c>
      <c r="D53" s="8" t="s">
        <v>1</v>
      </c>
      <c r="E53" s="9">
        <v>720</v>
      </c>
      <c r="F53" s="17">
        <v>2026.5</v>
      </c>
      <c r="G53" s="10">
        <f t="shared" si="0"/>
        <v>0</v>
      </c>
      <c r="H53" s="11"/>
      <c r="K53" t="s">
        <v>123</v>
      </c>
      <c r="L53">
        <v>720</v>
      </c>
    </row>
    <row r="54" spans="1:12" ht="28.8" x14ac:dyDescent="0.3">
      <c r="A54" t="s">
        <v>63</v>
      </c>
      <c r="B54" s="12" t="s">
        <v>63</v>
      </c>
      <c r="C54" s="13">
        <v>760.2</v>
      </c>
      <c r="D54" s="14" t="s">
        <v>13</v>
      </c>
      <c r="E54" s="9">
        <v>3175</v>
      </c>
      <c r="F54" s="15">
        <f t="shared" si="1"/>
        <v>952.5</v>
      </c>
      <c r="G54" s="15">
        <f t="shared" si="0"/>
        <v>-192.29999999999995</v>
      </c>
      <c r="H54" s="28">
        <f>(F54-C54)/C54</f>
        <v>0.25295974743488547</v>
      </c>
      <c r="K54" t="s">
        <v>63</v>
      </c>
      <c r="L54">
        <v>3175</v>
      </c>
    </row>
    <row r="55" spans="1:12" x14ac:dyDescent="0.3">
      <c r="A55" t="s">
        <v>64</v>
      </c>
      <c r="B55" s="3" t="s">
        <v>64</v>
      </c>
      <c r="C55" s="7">
        <v>3039.75</v>
      </c>
      <c r="D55" s="8" t="s">
        <v>7</v>
      </c>
      <c r="E55" s="9">
        <v>7658</v>
      </c>
      <c r="F55" s="17">
        <v>3039.75</v>
      </c>
      <c r="G55" s="10">
        <f t="shared" si="0"/>
        <v>0</v>
      </c>
      <c r="H55" s="11"/>
      <c r="K55" t="s">
        <v>64</v>
      </c>
      <c r="L55">
        <v>7658</v>
      </c>
    </row>
    <row r="56" spans="1:12" x14ac:dyDescent="0.3">
      <c r="A56" t="s">
        <v>65</v>
      </c>
      <c r="B56" s="12" t="s">
        <v>65</v>
      </c>
      <c r="C56" s="13">
        <v>2026.5</v>
      </c>
      <c r="D56" s="14" t="s">
        <v>1</v>
      </c>
      <c r="E56" s="9">
        <v>7746</v>
      </c>
      <c r="F56" s="15">
        <f t="shared" si="1"/>
        <v>2323.7999999999997</v>
      </c>
      <c r="G56" s="15">
        <f t="shared" si="0"/>
        <v>-297.29999999999973</v>
      </c>
      <c r="H56" s="28">
        <f>(F56-C56)/C56</f>
        <v>0.14670614359733516</v>
      </c>
      <c r="K56" t="s">
        <v>65</v>
      </c>
      <c r="L56">
        <v>7746</v>
      </c>
    </row>
    <row r="57" spans="1:12" ht="28.8" x14ac:dyDescent="0.3">
      <c r="A57" t="s">
        <v>124</v>
      </c>
      <c r="B57" s="3" t="s">
        <v>66</v>
      </c>
      <c r="C57" s="7">
        <v>506.1</v>
      </c>
      <c r="D57" s="8" t="s">
        <v>20</v>
      </c>
      <c r="E57" s="9">
        <v>574</v>
      </c>
      <c r="F57" s="17">
        <v>506.1</v>
      </c>
      <c r="G57" s="10">
        <f t="shared" si="0"/>
        <v>0</v>
      </c>
      <c r="H57" s="11"/>
      <c r="K57" t="s">
        <v>124</v>
      </c>
      <c r="L57">
        <v>574</v>
      </c>
    </row>
    <row r="58" spans="1:12" x14ac:dyDescent="0.3">
      <c r="A58" t="s">
        <v>125</v>
      </c>
      <c r="B58" s="1" t="s">
        <v>125</v>
      </c>
      <c r="C58" s="7">
        <v>506.1</v>
      </c>
      <c r="D58" s="8" t="s">
        <v>20</v>
      </c>
      <c r="E58" s="31">
        <v>423</v>
      </c>
      <c r="F58" s="17">
        <v>506.1</v>
      </c>
      <c r="G58" s="10"/>
      <c r="H58" s="29"/>
      <c r="K58" t="s">
        <v>125</v>
      </c>
      <c r="L58">
        <v>423</v>
      </c>
    </row>
    <row r="59" spans="1:12" x14ac:dyDescent="0.3">
      <c r="A59" t="s">
        <v>67</v>
      </c>
      <c r="B59" s="3" t="s">
        <v>67</v>
      </c>
      <c r="C59" s="7">
        <v>1013.25</v>
      </c>
      <c r="D59" s="8" t="s">
        <v>15</v>
      </c>
      <c r="E59" s="9">
        <v>2901</v>
      </c>
      <c r="F59" s="17">
        <v>1013.25</v>
      </c>
      <c r="G59" s="10">
        <f t="shared" si="0"/>
        <v>0</v>
      </c>
      <c r="H59" s="11"/>
      <c r="K59" t="s">
        <v>67</v>
      </c>
      <c r="L59">
        <v>2901</v>
      </c>
    </row>
    <row r="60" spans="1:12" x14ac:dyDescent="0.3">
      <c r="A60" t="s">
        <v>68</v>
      </c>
      <c r="B60" s="3" t="s">
        <v>68</v>
      </c>
      <c r="C60" s="7">
        <v>1013.25</v>
      </c>
      <c r="D60" s="8" t="s">
        <v>15</v>
      </c>
      <c r="E60" s="9">
        <v>2669</v>
      </c>
      <c r="F60" s="17">
        <v>1013.25</v>
      </c>
      <c r="G60" s="10">
        <f t="shared" si="0"/>
        <v>0</v>
      </c>
      <c r="H60" s="11"/>
      <c r="K60" t="s">
        <v>68</v>
      </c>
      <c r="L60">
        <v>2669</v>
      </c>
    </row>
    <row r="61" spans="1:12" x14ac:dyDescent="0.3">
      <c r="A61" t="s">
        <v>69</v>
      </c>
      <c r="B61" s="3" t="s">
        <v>69</v>
      </c>
      <c r="C61" s="7">
        <v>506.1</v>
      </c>
      <c r="D61" s="8" t="s">
        <v>20</v>
      </c>
      <c r="E61" s="9">
        <v>677</v>
      </c>
      <c r="F61" s="17">
        <v>506.1</v>
      </c>
      <c r="G61" s="10">
        <f t="shared" si="0"/>
        <v>0</v>
      </c>
      <c r="H61" s="11"/>
      <c r="K61" t="s">
        <v>69</v>
      </c>
      <c r="L61">
        <v>677</v>
      </c>
    </row>
    <row r="62" spans="1:12" x14ac:dyDescent="0.3">
      <c r="A62" t="s">
        <v>70</v>
      </c>
      <c r="B62" s="12" t="s">
        <v>70</v>
      </c>
      <c r="C62" s="13">
        <v>760.2</v>
      </c>
      <c r="D62" s="14" t="s">
        <v>13</v>
      </c>
      <c r="E62" s="9">
        <v>4122</v>
      </c>
      <c r="F62" s="15">
        <f t="shared" si="1"/>
        <v>1236.5999999999999</v>
      </c>
      <c r="G62" s="15">
        <f t="shared" si="0"/>
        <v>-476.39999999999986</v>
      </c>
      <c r="H62" s="28">
        <f>(F62-C62)/C62</f>
        <v>0.62667719021310164</v>
      </c>
      <c r="K62" t="s">
        <v>70</v>
      </c>
      <c r="L62">
        <v>4122</v>
      </c>
    </row>
    <row r="63" spans="1:12" x14ac:dyDescent="0.3">
      <c r="A63" t="s">
        <v>71</v>
      </c>
      <c r="B63" s="12" t="s">
        <v>71</v>
      </c>
      <c r="C63" s="13">
        <v>1013.25</v>
      </c>
      <c r="D63" s="14" t="s">
        <v>15</v>
      </c>
      <c r="E63" s="9">
        <v>5462</v>
      </c>
      <c r="F63" s="15">
        <f t="shared" ref="F63:F86" si="3">E63*0.3</f>
        <v>1638.6</v>
      </c>
      <c r="G63" s="15">
        <f t="shared" si="0"/>
        <v>-625.34999999999991</v>
      </c>
      <c r="H63" s="28">
        <f>(F63-C63)/C63</f>
        <v>0.61717246484085853</v>
      </c>
      <c r="K63" t="s">
        <v>71</v>
      </c>
      <c r="L63">
        <v>5462</v>
      </c>
    </row>
    <row r="64" spans="1:12" x14ac:dyDescent="0.3">
      <c r="A64" t="s">
        <v>72</v>
      </c>
      <c r="B64" s="3" t="s">
        <v>72</v>
      </c>
      <c r="C64" s="7">
        <v>2026.5</v>
      </c>
      <c r="D64" s="8" t="s">
        <v>1</v>
      </c>
      <c r="E64" s="9">
        <f>1289+191+188</f>
        <v>1668</v>
      </c>
      <c r="F64" s="17">
        <v>2026.5</v>
      </c>
      <c r="G64" s="10">
        <f t="shared" si="0"/>
        <v>0</v>
      </c>
      <c r="H64" s="11"/>
      <c r="K64" t="s">
        <v>72</v>
      </c>
      <c r="L64">
        <v>1289</v>
      </c>
    </row>
    <row r="65" spans="1:12" x14ac:dyDescent="0.3">
      <c r="A65" t="s">
        <v>73</v>
      </c>
      <c r="B65" s="3" t="s">
        <v>73</v>
      </c>
      <c r="C65" s="7">
        <v>2026.5</v>
      </c>
      <c r="D65" s="8" t="s">
        <v>1</v>
      </c>
      <c r="E65" s="9">
        <v>1653</v>
      </c>
      <c r="F65" s="17">
        <v>2026.5</v>
      </c>
      <c r="G65" s="10">
        <f t="shared" si="0"/>
        <v>0</v>
      </c>
      <c r="H65" s="11"/>
      <c r="K65" t="s">
        <v>73</v>
      </c>
      <c r="L65">
        <v>1653</v>
      </c>
    </row>
    <row r="66" spans="1:12" x14ac:dyDescent="0.3">
      <c r="A66" t="s">
        <v>126</v>
      </c>
      <c r="B66" s="3" t="s">
        <v>74</v>
      </c>
      <c r="C66" s="7">
        <v>760.2</v>
      </c>
      <c r="D66" s="8" t="s">
        <v>13</v>
      </c>
      <c r="E66" s="9">
        <v>2066</v>
      </c>
      <c r="F66" s="17">
        <v>760.2</v>
      </c>
      <c r="G66" s="10">
        <f t="shared" si="0"/>
        <v>0</v>
      </c>
      <c r="H66" s="11"/>
      <c r="K66" t="s">
        <v>126</v>
      </c>
      <c r="L66">
        <v>2066</v>
      </c>
    </row>
    <row r="67" spans="1:12" ht="28.8" x14ac:dyDescent="0.3">
      <c r="A67" t="s">
        <v>127</v>
      </c>
      <c r="B67" s="3" t="s">
        <v>76</v>
      </c>
      <c r="C67" s="7">
        <v>506.1</v>
      </c>
      <c r="D67" s="8" t="s">
        <v>20</v>
      </c>
      <c r="E67" s="9">
        <v>694</v>
      </c>
      <c r="F67" s="17">
        <v>506.1</v>
      </c>
      <c r="G67" s="10">
        <f t="shared" si="0"/>
        <v>0</v>
      </c>
      <c r="H67" s="11"/>
      <c r="K67" t="s">
        <v>127</v>
      </c>
      <c r="L67">
        <v>694</v>
      </c>
    </row>
    <row r="68" spans="1:12" x14ac:dyDescent="0.3">
      <c r="A68" t="s">
        <v>77</v>
      </c>
      <c r="B68" s="3" t="s">
        <v>77</v>
      </c>
      <c r="C68" s="7">
        <v>1013.25</v>
      </c>
      <c r="D68" s="8" t="s">
        <v>15</v>
      </c>
      <c r="E68" s="9">
        <v>2354</v>
      </c>
      <c r="F68" s="17">
        <v>1013.25</v>
      </c>
      <c r="G68" s="10">
        <f t="shared" ref="G68:G86" si="4">C68-F68</f>
        <v>0</v>
      </c>
      <c r="H68" s="11"/>
      <c r="K68" t="s">
        <v>77</v>
      </c>
      <c r="L68">
        <v>2354</v>
      </c>
    </row>
    <row r="69" spans="1:12" x14ac:dyDescent="0.3">
      <c r="A69" t="s">
        <v>78</v>
      </c>
      <c r="B69" s="3" t="s">
        <v>78</v>
      </c>
      <c r="C69" s="7">
        <v>760.2</v>
      </c>
      <c r="D69" s="8" t="s">
        <v>13</v>
      </c>
      <c r="E69" s="9">
        <v>771</v>
      </c>
      <c r="F69" s="17">
        <v>760.2</v>
      </c>
      <c r="G69" s="10">
        <f t="shared" si="4"/>
        <v>0</v>
      </c>
      <c r="H69" s="11"/>
      <c r="K69" t="s">
        <v>78</v>
      </c>
      <c r="L69">
        <v>771</v>
      </c>
    </row>
    <row r="70" spans="1:12" x14ac:dyDescent="0.3">
      <c r="A70" t="s">
        <v>128</v>
      </c>
      <c r="B70" s="12" t="s">
        <v>79</v>
      </c>
      <c r="C70" s="13">
        <v>1013.25</v>
      </c>
      <c r="D70" s="14" t="s">
        <v>15</v>
      </c>
      <c r="E70" s="9">
        <v>6157</v>
      </c>
      <c r="F70" s="15">
        <f t="shared" si="3"/>
        <v>1847.1</v>
      </c>
      <c r="G70" s="15">
        <f t="shared" si="4"/>
        <v>-833.84999999999991</v>
      </c>
      <c r="H70" s="28">
        <f>(F70-C70)/C70</f>
        <v>0.82294596595114722</v>
      </c>
      <c r="K70" t="s">
        <v>128</v>
      </c>
      <c r="L70">
        <v>6157</v>
      </c>
    </row>
    <row r="71" spans="1:12" ht="28.8" x14ac:dyDescent="0.3">
      <c r="A71" t="s">
        <v>129</v>
      </c>
      <c r="B71" s="3" t="s">
        <v>75</v>
      </c>
      <c r="C71" s="7">
        <v>760.2</v>
      </c>
      <c r="D71" s="8"/>
      <c r="E71" s="9">
        <v>215</v>
      </c>
      <c r="F71" s="17">
        <v>760.2</v>
      </c>
      <c r="G71" s="10">
        <f>C71-F71</f>
        <v>0</v>
      </c>
      <c r="H71" s="11"/>
      <c r="K71" t="s">
        <v>129</v>
      </c>
      <c r="L71">
        <v>215</v>
      </c>
    </row>
    <row r="72" spans="1:12" x14ac:dyDescent="0.3">
      <c r="A72" t="s">
        <v>80</v>
      </c>
      <c r="B72" s="12" t="s">
        <v>80</v>
      </c>
      <c r="C72" s="13">
        <v>760.2</v>
      </c>
      <c r="D72" s="33" t="s">
        <v>13</v>
      </c>
      <c r="E72" s="9">
        <v>5937</v>
      </c>
      <c r="F72" s="15">
        <f t="shared" si="3"/>
        <v>1781.1</v>
      </c>
      <c r="G72" s="15">
        <f t="shared" si="4"/>
        <v>-1020.8999999999999</v>
      </c>
      <c r="H72" s="28">
        <f>(F72-C72)/C72</f>
        <v>1.3429360694554062</v>
      </c>
      <c r="K72" t="s">
        <v>80</v>
      </c>
      <c r="L72">
        <v>5937</v>
      </c>
    </row>
    <row r="73" spans="1:12" x14ac:dyDescent="0.3">
      <c r="A73" t="s">
        <v>130</v>
      </c>
      <c r="B73" s="3" t="s">
        <v>81</v>
      </c>
      <c r="C73" s="7">
        <v>506.1</v>
      </c>
      <c r="D73" s="8" t="s">
        <v>20</v>
      </c>
      <c r="E73" s="9">
        <v>359</v>
      </c>
      <c r="F73" s="17">
        <v>506.1</v>
      </c>
      <c r="G73" s="10">
        <f t="shared" si="4"/>
        <v>0</v>
      </c>
      <c r="H73" s="11"/>
      <c r="K73" t="s">
        <v>130</v>
      </c>
      <c r="L73">
        <v>359</v>
      </c>
    </row>
    <row r="74" spans="1:12" x14ac:dyDescent="0.3">
      <c r="A74" t="s">
        <v>82</v>
      </c>
      <c r="B74" s="3" t="s">
        <v>82</v>
      </c>
      <c r="C74" s="7">
        <v>1013.25</v>
      </c>
      <c r="D74" s="8" t="s">
        <v>15</v>
      </c>
      <c r="E74" s="9">
        <v>3874</v>
      </c>
      <c r="F74" s="15">
        <f t="shared" si="3"/>
        <v>1162.2</v>
      </c>
      <c r="G74" s="10">
        <f t="shared" si="4"/>
        <v>-148.95000000000005</v>
      </c>
      <c r="H74" s="11"/>
      <c r="K74" t="s">
        <v>82</v>
      </c>
      <c r="L74">
        <v>3874</v>
      </c>
    </row>
    <row r="75" spans="1:12" x14ac:dyDescent="0.3">
      <c r="A75" t="s">
        <v>131</v>
      </c>
      <c r="B75" s="3" t="s">
        <v>83</v>
      </c>
      <c r="C75" s="7">
        <v>760.2</v>
      </c>
      <c r="D75" s="8" t="s">
        <v>13</v>
      </c>
      <c r="E75" s="9">
        <v>396</v>
      </c>
      <c r="F75" s="17">
        <v>760.2</v>
      </c>
      <c r="G75" s="10">
        <f t="shared" si="4"/>
        <v>0</v>
      </c>
      <c r="H75" s="11"/>
      <c r="K75" t="s">
        <v>131</v>
      </c>
      <c r="L75">
        <v>396</v>
      </c>
    </row>
    <row r="76" spans="1:12" x14ac:dyDescent="0.3">
      <c r="A76" t="s">
        <v>84</v>
      </c>
      <c r="B76" s="3" t="s">
        <v>84</v>
      </c>
      <c r="C76" s="7">
        <v>760.2</v>
      </c>
      <c r="D76" s="8" t="s">
        <v>13</v>
      </c>
      <c r="E76" s="9">
        <v>2406</v>
      </c>
      <c r="F76" s="17">
        <v>760.2</v>
      </c>
      <c r="G76" s="10">
        <f t="shared" si="4"/>
        <v>0</v>
      </c>
      <c r="H76" s="11"/>
      <c r="K76" t="s">
        <v>84</v>
      </c>
      <c r="L76">
        <v>2406</v>
      </c>
    </row>
    <row r="77" spans="1:12" x14ac:dyDescent="0.3">
      <c r="A77" t="s">
        <v>85</v>
      </c>
      <c r="B77" s="12" t="s">
        <v>85</v>
      </c>
      <c r="C77" s="13">
        <v>760.2</v>
      </c>
      <c r="D77" s="14" t="s">
        <v>13</v>
      </c>
      <c r="E77" s="9">
        <f>2916+1099</f>
        <v>4015</v>
      </c>
      <c r="F77" s="15">
        <f t="shared" si="3"/>
        <v>1204.5</v>
      </c>
      <c r="G77" s="15">
        <f t="shared" si="4"/>
        <v>-444.29999999999995</v>
      </c>
      <c r="H77" s="28">
        <f>(F77-C77)/C77</f>
        <v>0.58445146014206784</v>
      </c>
      <c r="K77" t="s">
        <v>85</v>
      </c>
      <c r="L77">
        <v>2916</v>
      </c>
    </row>
    <row r="78" spans="1:12" x14ac:dyDescent="0.3">
      <c r="A78" t="s">
        <v>86</v>
      </c>
      <c r="B78" s="3" t="s">
        <v>86</v>
      </c>
      <c r="C78" s="7">
        <v>506.1</v>
      </c>
      <c r="D78" s="8" t="s">
        <v>20</v>
      </c>
      <c r="E78" s="9">
        <v>1280</v>
      </c>
      <c r="F78" s="17">
        <v>506.1</v>
      </c>
      <c r="G78" s="10">
        <f t="shared" si="4"/>
        <v>0</v>
      </c>
      <c r="H78" s="11"/>
      <c r="K78" t="s">
        <v>86</v>
      </c>
      <c r="L78">
        <v>1280</v>
      </c>
    </row>
    <row r="79" spans="1:12" x14ac:dyDescent="0.3">
      <c r="A79" t="s">
        <v>87</v>
      </c>
      <c r="B79" s="3" t="s">
        <v>87</v>
      </c>
      <c r="C79" s="7">
        <v>506.1</v>
      </c>
      <c r="D79" s="8" t="s">
        <v>20</v>
      </c>
      <c r="E79" s="9">
        <v>205</v>
      </c>
      <c r="F79" s="17">
        <v>506.1</v>
      </c>
      <c r="G79" s="10">
        <f t="shared" si="4"/>
        <v>0</v>
      </c>
      <c r="H79" s="11"/>
      <c r="K79" t="s">
        <v>87</v>
      </c>
      <c r="L79">
        <v>205</v>
      </c>
    </row>
    <row r="80" spans="1:12" ht="28.8" x14ac:dyDescent="0.3">
      <c r="A80" t="s">
        <v>132</v>
      </c>
      <c r="B80" s="3" t="s">
        <v>99</v>
      </c>
      <c r="C80" s="7">
        <v>4053</v>
      </c>
      <c r="D80" s="8" t="s">
        <v>17</v>
      </c>
      <c r="E80" s="9">
        <v>4627</v>
      </c>
      <c r="F80" s="17">
        <v>4053</v>
      </c>
      <c r="G80" s="10">
        <f t="shared" si="4"/>
        <v>0</v>
      </c>
      <c r="H80" s="11"/>
      <c r="K80" t="s">
        <v>132</v>
      </c>
      <c r="L80">
        <v>4627</v>
      </c>
    </row>
    <row r="81" spans="1:12" x14ac:dyDescent="0.3">
      <c r="A81" t="s">
        <v>88</v>
      </c>
      <c r="B81" s="12" t="s">
        <v>88</v>
      </c>
      <c r="C81" s="13">
        <v>506.1</v>
      </c>
      <c r="D81" s="14" t="s">
        <v>20</v>
      </c>
      <c r="E81" s="9">
        <v>2167</v>
      </c>
      <c r="F81" s="15">
        <f t="shared" si="3"/>
        <v>650.1</v>
      </c>
      <c r="G81" s="15">
        <f t="shared" si="4"/>
        <v>-144</v>
      </c>
      <c r="H81" s="28">
        <f>(F81-C81)/C81</f>
        <v>0.2845287492590397</v>
      </c>
      <c r="K81" t="s">
        <v>88</v>
      </c>
      <c r="L81">
        <v>2167</v>
      </c>
    </row>
    <row r="82" spans="1:12" x14ac:dyDescent="0.3">
      <c r="A82" t="s">
        <v>89</v>
      </c>
      <c r="B82" s="3" t="s">
        <v>89</v>
      </c>
      <c r="C82" s="7">
        <v>506.1</v>
      </c>
      <c r="D82" s="8" t="s">
        <v>20</v>
      </c>
      <c r="E82" s="9">
        <v>238</v>
      </c>
      <c r="F82" s="17">
        <v>506.1</v>
      </c>
      <c r="G82" s="10">
        <f t="shared" si="4"/>
        <v>0</v>
      </c>
      <c r="H82" s="11"/>
      <c r="K82" t="s">
        <v>89</v>
      </c>
      <c r="L82">
        <v>238</v>
      </c>
    </row>
    <row r="83" spans="1:12" x14ac:dyDescent="0.3">
      <c r="A83" t="s">
        <v>90</v>
      </c>
      <c r="B83" s="3" t="s">
        <v>90</v>
      </c>
      <c r="C83" s="7">
        <v>760.2</v>
      </c>
      <c r="D83" s="8" t="s">
        <v>13</v>
      </c>
      <c r="E83" s="9">
        <v>931</v>
      </c>
      <c r="F83" s="17">
        <v>760.2</v>
      </c>
      <c r="G83" s="10">
        <f t="shared" si="4"/>
        <v>0</v>
      </c>
      <c r="H83" s="11"/>
      <c r="K83" t="s">
        <v>90</v>
      </c>
      <c r="L83">
        <v>931</v>
      </c>
    </row>
    <row r="84" spans="1:12" x14ac:dyDescent="0.3">
      <c r="A84" t="s">
        <v>133</v>
      </c>
      <c r="B84" s="3" t="s">
        <v>91</v>
      </c>
      <c r="C84" s="7">
        <v>2026.5</v>
      </c>
      <c r="D84" s="8" t="s">
        <v>1</v>
      </c>
      <c r="E84" s="9">
        <v>6618</v>
      </c>
      <c r="F84" s="17">
        <v>2026.5</v>
      </c>
      <c r="G84" s="10">
        <f t="shared" si="4"/>
        <v>0</v>
      </c>
      <c r="H84" s="11"/>
      <c r="K84" t="s">
        <v>133</v>
      </c>
      <c r="L84">
        <v>6618</v>
      </c>
    </row>
    <row r="85" spans="1:12" x14ac:dyDescent="0.3">
      <c r="A85" t="s">
        <v>92</v>
      </c>
      <c r="B85" s="3" t="s">
        <v>92</v>
      </c>
      <c r="C85" s="7">
        <v>506.1</v>
      </c>
      <c r="D85" s="8" t="s">
        <v>20</v>
      </c>
      <c r="E85" s="9">
        <v>503</v>
      </c>
      <c r="F85" s="17">
        <v>506.1</v>
      </c>
      <c r="G85" s="10">
        <f t="shared" si="4"/>
        <v>0</v>
      </c>
      <c r="H85" s="11"/>
      <c r="K85" t="s">
        <v>92</v>
      </c>
      <c r="L85">
        <v>503</v>
      </c>
    </row>
    <row r="86" spans="1:12" x14ac:dyDescent="0.3">
      <c r="A86" t="s">
        <v>134</v>
      </c>
      <c r="B86" s="12" t="s">
        <v>93</v>
      </c>
      <c r="C86" s="13">
        <v>1013.25</v>
      </c>
      <c r="D86" s="14" t="s">
        <v>15</v>
      </c>
      <c r="E86" s="9">
        <v>4050</v>
      </c>
      <c r="F86" s="15">
        <f t="shared" si="3"/>
        <v>1215</v>
      </c>
      <c r="G86" s="15">
        <f t="shared" si="4"/>
        <v>-201.75</v>
      </c>
      <c r="H86" s="28">
        <f>(F86-C86)/C86</f>
        <v>0.19911176905995559</v>
      </c>
      <c r="K86" t="s">
        <v>134</v>
      </c>
      <c r="L86">
        <v>4050</v>
      </c>
    </row>
    <row r="87" spans="1:12" x14ac:dyDescent="0.3">
      <c r="B87" s="18" t="s">
        <v>94</v>
      </c>
      <c r="C87" s="19">
        <f>SUM(C3:C86)</f>
        <v>159351.15000000014</v>
      </c>
      <c r="D87" s="20"/>
      <c r="E87" s="21"/>
      <c r="F87" s="22">
        <f>SUM(F3:F86)</f>
        <v>243159.0000000002</v>
      </c>
      <c r="G87" s="22">
        <f>SUM(G3:G86)</f>
        <v>-83807.850000000006</v>
      </c>
      <c r="H87" s="21"/>
    </row>
    <row r="89" spans="1:12" x14ac:dyDescent="0.3">
      <c r="E89">
        <f>771*0.3</f>
        <v>231.29999999999998</v>
      </c>
    </row>
    <row r="90" spans="1:12" x14ac:dyDescent="0.3">
      <c r="F90" s="2"/>
      <c r="G90" s="2"/>
    </row>
    <row r="91" spans="1:12" x14ac:dyDescent="0.3">
      <c r="F91" s="2"/>
    </row>
    <row r="92" spans="1:12" x14ac:dyDescent="0.3">
      <c r="C92"/>
      <c r="F92"/>
      <c r="G92"/>
    </row>
    <row r="93" spans="1:12" x14ac:dyDescent="0.3">
      <c r="C93"/>
      <c r="F93"/>
      <c r="G93"/>
    </row>
    <row r="94" spans="1:12" x14ac:dyDescent="0.3">
      <c r="C94"/>
      <c r="F94"/>
      <c r="G94"/>
    </row>
    <row r="95" spans="1:12" x14ac:dyDescent="0.3">
      <c r="A95" s="1"/>
      <c r="C95"/>
      <c r="F95"/>
      <c r="G95"/>
    </row>
    <row r="96" spans="1:12" x14ac:dyDescent="0.3">
      <c r="C96"/>
      <c r="F96"/>
      <c r="G96"/>
    </row>
    <row r="97" spans="3:7" x14ac:dyDescent="0.3">
      <c r="C97"/>
      <c r="F97"/>
      <c r="G97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topLeftCell="A64" workbookViewId="0">
      <selection activeCell="A84" sqref="A84"/>
    </sheetView>
  </sheetViews>
  <sheetFormatPr defaultRowHeight="14.4" x14ac:dyDescent="0.3"/>
  <sheetData>
    <row r="1" spans="1:2" x14ac:dyDescent="0.3">
      <c r="A1">
        <v>2298.7200000000003</v>
      </c>
    </row>
    <row r="2" spans="1:2" x14ac:dyDescent="0.3">
      <c r="A2">
        <v>919.5</v>
      </c>
      <c r="B2" t="s">
        <v>96</v>
      </c>
    </row>
    <row r="3" spans="1:2" x14ac:dyDescent="0.3">
      <c r="A3">
        <v>1830.2640000000001</v>
      </c>
    </row>
    <row r="4" spans="1:2" x14ac:dyDescent="0.3">
      <c r="A4">
        <v>17833.2</v>
      </c>
    </row>
    <row r="5" spans="1:2" x14ac:dyDescent="0.3">
      <c r="A5">
        <v>2799.9180000000001</v>
      </c>
    </row>
    <row r="6" spans="1:2" x14ac:dyDescent="0.3">
      <c r="A6">
        <v>727.43399999999997</v>
      </c>
    </row>
    <row r="7" spans="1:2" x14ac:dyDescent="0.3">
      <c r="A7">
        <v>9376.86</v>
      </c>
    </row>
    <row r="8" spans="1:2" x14ac:dyDescent="0.3">
      <c r="A8">
        <v>416.52</v>
      </c>
    </row>
    <row r="9" spans="1:2" x14ac:dyDescent="0.3">
      <c r="A9">
        <v>423.39</v>
      </c>
    </row>
    <row r="10" spans="1:2" x14ac:dyDescent="0.3">
      <c r="A10">
        <v>4458.3</v>
      </c>
    </row>
    <row r="11" spans="1:2" x14ac:dyDescent="0.3">
      <c r="A11">
        <v>766.65</v>
      </c>
    </row>
    <row r="12" spans="1:2" x14ac:dyDescent="0.3">
      <c r="A12">
        <v>530</v>
      </c>
    </row>
    <row r="13" spans="1:2" x14ac:dyDescent="0.3">
      <c r="A13">
        <v>590.54399999999998</v>
      </c>
    </row>
    <row r="14" spans="1:2" x14ac:dyDescent="0.3">
      <c r="A14">
        <v>836</v>
      </c>
    </row>
    <row r="15" spans="1:2" x14ac:dyDescent="0.3">
      <c r="A15">
        <v>687.678</v>
      </c>
    </row>
    <row r="16" spans="1:2" x14ac:dyDescent="0.3">
      <c r="A16">
        <v>530.09400000000005</v>
      </c>
    </row>
    <row r="17" spans="1:1" x14ac:dyDescent="0.3">
      <c r="A17">
        <v>560.09400000000005</v>
      </c>
    </row>
    <row r="18" spans="1:1" x14ac:dyDescent="0.3">
      <c r="A18">
        <v>811.2</v>
      </c>
    </row>
    <row r="19" spans="1:1" x14ac:dyDescent="0.3">
      <c r="A19">
        <v>391.69800000000004</v>
      </c>
    </row>
    <row r="20" spans="1:1" x14ac:dyDescent="0.3">
      <c r="A20">
        <v>156.17400000000001</v>
      </c>
    </row>
    <row r="21" spans="1:1" x14ac:dyDescent="0.3">
      <c r="A21">
        <v>836</v>
      </c>
    </row>
    <row r="22" spans="1:1" x14ac:dyDescent="0.3">
      <c r="A22">
        <v>1063</v>
      </c>
    </row>
    <row r="23" spans="1:1" x14ac:dyDescent="0.3">
      <c r="A23">
        <v>435.654</v>
      </c>
    </row>
    <row r="24" spans="1:1" x14ac:dyDescent="0.3">
      <c r="A24">
        <v>836</v>
      </c>
    </row>
    <row r="25" spans="1:1" x14ac:dyDescent="0.3">
      <c r="A25">
        <v>1206.2160000000001</v>
      </c>
    </row>
    <row r="26" spans="1:1" x14ac:dyDescent="0.3">
      <c r="A26">
        <v>1292.904</v>
      </c>
    </row>
    <row r="27" spans="1:1" x14ac:dyDescent="0.3">
      <c r="A27">
        <v>800</v>
      </c>
    </row>
    <row r="28" spans="1:1" x14ac:dyDescent="0.3">
      <c r="A28">
        <v>7802.0249999999996</v>
      </c>
    </row>
    <row r="29" spans="1:1" x14ac:dyDescent="0.3">
      <c r="A29">
        <v>556.6</v>
      </c>
    </row>
    <row r="30" spans="1:1" x14ac:dyDescent="0.3">
      <c r="A30">
        <v>1517.8500000000001</v>
      </c>
    </row>
    <row r="31" spans="1:1" x14ac:dyDescent="0.3">
      <c r="A31">
        <v>1114.3</v>
      </c>
    </row>
    <row r="32" spans="1:1" x14ac:dyDescent="0.3">
      <c r="A32">
        <v>503.166</v>
      </c>
    </row>
    <row r="33" spans="1:1" x14ac:dyDescent="0.3">
      <c r="A33">
        <v>8916.6</v>
      </c>
    </row>
    <row r="34" spans="1:1" x14ac:dyDescent="0.3">
      <c r="A34">
        <v>1063</v>
      </c>
    </row>
    <row r="35" spans="1:1" x14ac:dyDescent="0.3">
      <c r="A35">
        <v>388.81799999999998</v>
      </c>
    </row>
    <row r="36" spans="1:1" x14ac:dyDescent="0.3">
      <c r="A36">
        <v>551.85599999999999</v>
      </c>
    </row>
    <row r="37" spans="1:1" x14ac:dyDescent="0.3">
      <c r="A37">
        <v>1225.2719999999999</v>
      </c>
    </row>
    <row r="38" spans="1:1" x14ac:dyDescent="0.3">
      <c r="A38">
        <v>8916.6</v>
      </c>
    </row>
    <row r="39" spans="1:1" x14ac:dyDescent="0.3">
      <c r="A39">
        <v>1826.232</v>
      </c>
    </row>
    <row r="40" spans="1:1" x14ac:dyDescent="0.3">
      <c r="A40">
        <v>2319.1979999999999</v>
      </c>
    </row>
    <row r="41" spans="1:1" x14ac:dyDescent="0.3">
      <c r="A41">
        <v>2229.6999999999998</v>
      </c>
    </row>
    <row r="42" spans="1:1" x14ac:dyDescent="0.3">
      <c r="A42">
        <v>918.06600000000003</v>
      </c>
    </row>
    <row r="43" spans="1:1" x14ac:dyDescent="0.3">
      <c r="A43">
        <v>836</v>
      </c>
    </row>
    <row r="44" spans="1:1" x14ac:dyDescent="0.3">
      <c r="A44">
        <v>427.60200000000003</v>
      </c>
    </row>
    <row r="45" spans="1:1" x14ac:dyDescent="0.3">
      <c r="A45">
        <v>1114.3</v>
      </c>
    </row>
    <row r="46" spans="1:1" x14ac:dyDescent="0.3">
      <c r="A46">
        <v>531</v>
      </c>
    </row>
    <row r="47" spans="1:1" x14ac:dyDescent="0.3">
      <c r="A47">
        <v>511.03199999999998</v>
      </c>
    </row>
    <row r="48" spans="1:1" x14ac:dyDescent="0.3">
      <c r="A48">
        <v>16805.010000000002</v>
      </c>
    </row>
    <row r="49" spans="1:2" x14ac:dyDescent="0.3">
      <c r="A49">
        <v>4255</v>
      </c>
    </row>
    <row r="50" spans="1:2" x14ac:dyDescent="0.3">
      <c r="A50">
        <v>531</v>
      </c>
    </row>
    <row r="51" spans="1:2" x14ac:dyDescent="0.3">
      <c r="A51">
        <v>1063</v>
      </c>
    </row>
    <row r="52" spans="1:2" x14ac:dyDescent="0.3">
      <c r="A52">
        <v>836</v>
      </c>
    </row>
    <row r="53" spans="1:2" x14ac:dyDescent="0.3">
      <c r="A53">
        <v>3249.6959999999999</v>
      </c>
    </row>
    <row r="54" spans="1:2" x14ac:dyDescent="0.3">
      <c r="A54">
        <v>1724.8920000000001</v>
      </c>
    </row>
    <row r="55" spans="1:2" x14ac:dyDescent="0.3">
      <c r="A55">
        <v>231.48000000000002</v>
      </c>
    </row>
    <row r="56" spans="1:2" x14ac:dyDescent="0.3">
      <c r="A56">
        <v>630.96600000000001</v>
      </c>
    </row>
    <row r="57" spans="1:2" x14ac:dyDescent="0.3">
      <c r="A57">
        <v>653.55000000000007</v>
      </c>
    </row>
    <row r="58" spans="1:2" x14ac:dyDescent="0.3">
      <c r="A58">
        <v>275.70600000000002</v>
      </c>
    </row>
    <row r="59" spans="1:2" x14ac:dyDescent="0.3">
      <c r="A59">
        <v>836</v>
      </c>
    </row>
    <row r="60" spans="1:2" x14ac:dyDescent="0.3">
      <c r="A60">
        <v>1088.364</v>
      </c>
    </row>
    <row r="61" spans="1:2" x14ac:dyDescent="0.3">
      <c r="A61">
        <v>1114.3</v>
      </c>
    </row>
    <row r="62" spans="1:2" x14ac:dyDescent="0.3">
      <c r="A62">
        <v>919.5</v>
      </c>
      <c r="B62" t="s">
        <v>95</v>
      </c>
    </row>
    <row r="63" spans="1:2" x14ac:dyDescent="0.3">
      <c r="A63">
        <v>678.45600000000002</v>
      </c>
    </row>
    <row r="64" spans="1:2" x14ac:dyDescent="0.3">
      <c r="A64">
        <v>83.478000000000009</v>
      </c>
    </row>
    <row r="65" spans="1:1" x14ac:dyDescent="0.3">
      <c r="A65">
        <v>531</v>
      </c>
    </row>
    <row r="66" spans="1:1" x14ac:dyDescent="0.3">
      <c r="A66">
        <v>963.15</v>
      </c>
    </row>
    <row r="67" spans="1:1" x14ac:dyDescent="0.3">
      <c r="A67">
        <v>379.53000000000003</v>
      </c>
    </row>
    <row r="68" spans="1:1" x14ac:dyDescent="0.3">
      <c r="A68">
        <v>1114.3</v>
      </c>
    </row>
    <row r="69" spans="1:1" x14ac:dyDescent="0.3">
      <c r="A69">
        <v>836</v>
      </c>
    </row>
    <row r="70" spans="1:1" x14ac:dyDescent="0.3">
      <c r="A70">
        <v>531</v>
      </c>
    </row>
    <row r="71" spans="1:1" x14ac:dyDescent="0.3">
      <c r="A71">
        <v>622.53</v>
      </c>
    </row>
    <row r="72" spans="1:1" x14ac:dyDescent="0.3">
      <c r="A72">
        <v>836</v>
      </c>
    </row>
    <row r="73" spans="1:1" x14ac:dyDescent="0.3">
      <c r="A73">
        <v>443.03399999999999</v>
      </c>
    </row>
    <row r="74" spans="1:1" x14ac:dyDescent="0.3">
      <c r="A74">
        <v>799.05600000000004</v>
      </c>
    </row>
    <row r="75" spans="1:1" x14ac:dyDescent="0.3">
      <c r="A75">
        <v>282.108</v>
      </c>
    </row>
    <row r="76" spans="1:1" x14ac:dyDescent="0.3">
      <c r="A76">
        <v>531</v>
      </c>
    </row>
    <row r="77" spans="1:1" x14ac:dyDescent="0.3">
      <c r="A77">
        <v>4255</v>
      </c>
    </row>
    <row r="78" spans="1:1" x14ac:dyDescent="0.3">
      <c r="A78">
        <v>375.81</v>
      </c>
    </row>
    <row r="79" spans="1:1" x14ac:dyDescent="0.3">
      <c r="A79">
        <v>121.70400000000001</v>
      </c>
    </row>
    <row r="80" spans="1:1" x14ac:dyDescent="0.3">
      <c r="A80">
        <v>868.82400000000007</v>
      </c>
    </row>
    <row r="81" spans="1:1" x14ac:dyDescent="0.3">
      <c r="A81">
        <v>1383.972</v>
      </c>
    </row>
    <row r="82" spans="1:1" x14ac:dyDescent="0.3">
      <c r="A82">
        <v>586.41600000000005</v>
      </c>
    </row>
    <row r="83" spans="1:1" x14ac:dyDescent="0.3">
      <c r="A83">
        <v>629.71799999999996</v>
      </c>
    </row>
    <row r="84" spans="1:1" x14ac:dyDescent="0.3">
      <c r="A84">
        <f>SUM(A1:A83)</f>
        <v>147749.77900000004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Montana State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Judy</cp:lastModifiedBy>
  <cp:lastPrinted>2016-08-20T21:34:31Z</cp:lastPrinted>
  <dcterms:created xsi:type="dcterms:W3CDTF">2016-02-24T16:21:03Z</dcterms:created>
  <dcterms:modified xsi:type="dcterms:W3CDTF">2017-01-30T19:09:34Z</dcterms:modified>
</cp:coreProperties>
</file>